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2022\proračun.12.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E288" i="9"/>
  <c r="B288" i="9"/>
  <c r="F287" i="9"/>
  <c r="F286" i="9"/>
  <c r="H285" i="9"/>
  <c r="G285" i="9"/>
  <c r="F285" i="9"/>
  <c r="E285" i="9"/>
  <c r="B285" i="9"/>
  <c r="H284" i="9"/>
  <c r="G284" i="9"/>
  <c r="E284" i="9" s="1"/>
  <c r="B284" i="9" s="1"/>
  <c r="F284" i="9"/>
  <c r="H283" i="9"/>
  <c r="G283" i="9"/>
  <c r="F283" i="9"/>
  <c r="F282" i="9"/>
  <c r="H281" i="9"/>
  <c r="E281" i="9" s="1"/>
  <c r="B281" i="9" s="1"/>
  <c r="G281" i="9"/>
  <c r="F281" i="9"/>
  <c r="H280" i="9"/>
  <c r="G280" i="9"/>
  <c r="F280" i="9"/>
  <c r="H279" i="9"/>
  <c r="G279" i="9"/>
  <c r="F279" i="9"/>
  <c r="F278" i="9"/>
  <c r="F277" i="9"/>
  <c r="F276" i="9"/>
  <c r="F275" i="9"/>
  <c r="L274" i="9"/>
  <c r="F274" i="9" s="1"/>
  <c r="H274" i="9"/>
  <c r="I273" i="9"/>
  <c r="H273" i="9"/>
  <c r="F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H225" i="9"/>
  <c r="G225" i="9"/>
  <c r="F225" i="9"/>
  <c r="E225" i="9"/>
  <c r="B225" i="9"/>
  <c r="M224" i="9"/>
  <c r="L224" i="9"/>
  <c r="F224" i="9"/>
  <c r="E224" i="9"/>
  <c r="B224" i="9"/>
  <c r="M223" i="9"/>
  <c r="L223" i="9"/>
  <c r="F223" i="9"/>
  <c r="E223" i="9"/>
  <c r="B223" i="9"/>
  <c r="M222" i="9"/>
  <c r="L222" i="9"/>
  <c r="F222" i="9" s="1"/>
  <c r="B222" i="9" s="1"/>
  <c r="E222" i="9"/>
  <c r="M221" i="9"/>
  <c r="L221" i="9"/>
  <c r="F221" i="9" s="1"/>
  <c r="B221" i="9" s="1"/>
  <c r="E221" i="9"/>
  <c r="M220" i="9"/>
  <c r="L220" i="9"/>
  <c r="F220" i="9" s="1"/>
  <c r="B220" i="9" s="1"/>
  <c r="E220" i="9"/>
  <c r="M219" i="9"/>
  <c r="L219" i="9"/>
  <c r="E219" i="9"/>
  <c r="M218" i="9"/>
  <c r="L218" i="9"/>
  <c r="F218" i="9" s="1"/>
  <c r="B218" i="9" s="1"/>
  <c r="E218" i="9"/>
  <c r="M217" i="9"/>
  <c r="L217" i="9"/>
  <c r="F217" i="9" s="1"/>
  <c r="B217" i="9" s="1"/>
  <c r="E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F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E46" i="9" s="1"/>
  <c r="B46" i="9" s="1"/>
  <c r="F46" i="9"/>
  <c r="H45" i="9"/>
  <c r="G45" i="9"/>
  <c r="E45" i="9" s="1"/>
  <c r="B45" i="9" s="1"/>
  <c r="F45" i="9"/>
  <c r="H44" i="9"/>
  <c r="G44" i="9"/>
  <c r="F44" i="9"/>
  <c r="H43" i="9"/>
  <c r="G43" i="9"/>
  <c r="E43" i="9" s="1"/>
  <c r="B43" i="9" s="1"/>
  <c r="F43" i="9"/>
  <c r="H42" i="9"/>
  <c r="G42" i="9"/>
  <c r="E42" i="9" s="1"/>
  <c r="B42" i="9" s="1"/>
  <c r="F42" i="9"/>
  <c r="H41" i="9"/>
  <c r="G41" i="9"/>
  <c r="F41" i="9"/>
  <c r="E41" i="9"/>
  <c r="B41" i="9"/>
  <c r="H40" i="9"/>
  <c r="G40" i="9"/>
  <c r="E40" i="9" s="1"/>
  <c r="B40" i="9" s="1"/>
  <c r="F40" i="9"/>
  <c r="H39" i="9"/>
  <c r="G39" i="9"/>
  <c r="E39" i="9" s="1"/>
  <c r="B39" i="9" s="1"/>
  <c r="F39" i="9"/>
  <c r="H38" i="9"/>
  <c r="G38" i="9"/>
  <c r="F38" i="9"/>
  <c r="E38" i="9"/>
  <c r="B38" i="9"/>
  <c r="H37" i="9"/>
  <c r="G37" i="9"/>
  <c r="F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H28" i="9"/>
  <c r="G28" i="9"/>
  <c r="F28" i="9"/>
  <c r="E28" i="9"/>
  <c r="B28" i="9"/>
  <c r="H27" i="9"/>
  <c r="G27" i="9"/>
  <c r="F27" i="9"/>
  <c r="E27" i="9"/>
  <c r="B27" i="9"/>
  <c r="H26" i="9"/>
  <c r="G26" i="9"/>
  <c r="F26" i="9"/>
  <c r="H25" i="9"/>
  <c r="G25" i="9"/>
  <c r="F25" i="9"/>
  <c r="E25" i="9"/>
  <c r="B25" i="9"/>
  <c r="H24" i="9"/>
  <c r="G24" i="9"/>
  <c r="F24" i="9"/>
  <c r="E24" i="9"/>
  <c r="B24" i="9"/>
  <c r="H23" i="9"/>
  <c r="G23" i="9"/>
  <c r="F23" i="9"/>
  <c r="E23" i="9"/>
  <c r="B23" i="9"/>
  <c r="H22" i="9"/>
  <c r="G22" i="9"/>
  <c r="F22" i="9"/>
  <c r="H21" i="9"/>
  <c r="G21" i="9"/>
  <c r="F21" i="9"/>
  <c r="E21" i="9"/>
  <c r="B21" i="9"/>
  <c r="F20" i="9"/>
  <c r="F4" i="9"/>
  <c r="O3" i="9"/>
  <c r="G274" i="9" s="1"/>
  <c r="E274" i="9" s="1"/>
  <c r="I3" i="9"/>
  <c r="H3" i="9"/>
  <c r="G3" i="9"/>
  <c r="D101" i="8"/>
  <c r="I36" i="3" s="1"/>
  <c r="D95" i="8"/>
  <c r="D90" i="8"/>
  <c r="D85" i="8"/>
  <c r="D80" i="8"/>
  <c r="D75" i="8"/>
  <c r="D70" i="8"/>
  <c r="D65" i="8"/>
  <c r="D60" i="8"/>
  <c r="D55" i="8"/>
  <c r="D50" i="8"/>
  <c r="D49" i="8"/>
  <c r="D44" i="8"/>
  <c r="D43" i="8"/>
  <c r="D36" i="8"/>
  <c r="D26" i="8"/>
  <c r="D24" i="8" s="1"/>
  <c r="C1499" i="1" s="1"/>
  <c r="H1499" i="1" s="1"/>
  <c r="D18" i="8"/>
  <c r="D8" i="8"/>
  <c r="D6" i="8" s="1"/>
  <c r="C1481" i="1" s="1"/>
  <c r="H1481" i="1" s="1"/>
  <c r="E44" i="7"/>
  <c r="D44" i="7"/>
  <c r="E39" i="7"/>
  <c r="D39" i="7"/>
  <c r="E38" i="7"/>
  <c r="D38" i="7"/>
  <c r="E30" i="7"/>
  <c r="D30" i="7"/>
  <c r="E23" i="7"/>
  <c r="E22" i="7" s="1"/>
  <c r="D23" i="7"/>
  <c r="D22" i="7" s="1"/>
  <c r="E7" i="7"/>
  <c r="D7" i="7"/>
  <c r="E6" i="7"/>
  <c r="D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C1223" i="1" s="1"/>
  <c r="F244" i="5"/>
  <c r="F243" i="5"/>
  <c r="E242" i="5"/>
  <c r="D242" i="5"/>
  <c r="F242" i="5" s="1"/>
  <c r="F241" i="5"/>
  <c r="F240" i="5"/>
  <c r="E239" i="5"/>
  <c r="E238" i="5" s="1"/>
  <c r="D1215" i="1"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G292" i="9" s="1"/>
  <c r="E292" i="9" s="1"/>
  <c r="B292" i="9" s="1"/>
  <c r="F205" i="5"/>
  <c r="F204" i="5"/>
  <c r="F203" i="5"/>
  <c r="F202" i="5"/>
  <c r="F201" i="5"/>
  <c r="F200" i="5"/>
  <c r="F199" i="5"/>
  <c r="E198" i="5"/>
  <c r="D198" i="5"/>
  <c r="F198" i="5" s="1"/>
  <c r="F197" i="5"/>
  <c r="F196" i="5"/>
  <c r="F195" i="5"/>
  <c r="F194" i="5"/>
  <c r="F193" i="5"/>
  <c r="F192" i="5"/>
  <c r="E191" i="5"/>
  <c r="D191" i="5"/>
  <c r="F191" i="5" s="1"/>
  <c r="E190" i="5"/>
  <c r="H291" i="9" s="1"/>
  <c r="D190" i="5"/>
  <c r="G291" i="9" s="1"/>
  <c r="E291" i="9" s="1"/>
  <c r="B291" i="9" s="1"/>
  <c r="F189" i="5"/>
  <c r="F188" i="5"/>
  <c r="F187" i="5"/>
  <c r="F186" i="5"/>
  <c r="F185" i="5"/>
  <c r="F184" i="5"/>
  <c r="F183" i="5"/>
  <c r="F182" i="5"/>
  <c r="F181" i="5"/>
  <c r="E180" i="5"/>
  <c r="D180" i="5"/>
  <c r="F179" i="5"/>
  <c r="F178" i="5"/>
  <c r="E177" i="5"/>
  <c r="H289" i="9" s="1"/>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E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E636" i="4" s="1"/>
  <c r="D528" i="4"/>
  <c r="D636" i="4" s="1"/>
  <c r="F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D635" i="4" s="1"/>
  <c r="F635" i="4" s="1"/>
  <c r="E418" i="4"/>
  <c r="D418" i="4"/>
  <c r="F418" i="4" s="1"/>
  <c r="E417" i="4"/>
  <c r="D417" i="4"/>
  <c r="C412" i="1" s="1"/>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E408" i="4" s="1"/>
  <c r="D350" i="4"/>
  <c r="D408" i="4" s="1"/>
  <c r="F408"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E252" i="4" s="1"/>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E140" i="4"/>
  <c r="D140" i="4"/>
  <c r="F140" i="4" s="1"/>
  <c r="E139" i="4"/>
  <c r="D139" i="4"/>
  <c r="F139" i="4" s="1"/>
  <c r="F138" i="4"/>
  <c r="F137" i="4"/>
  <c r="F136" i="4"/>
  <c r="F135" i="4"/>
  <c r="E134" i="4"/>
  <c r="D134" i="4"/>
  <c r="E133" i="4"/>
  <c r="D133" i="4"/>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08" i="1" s="1"/>
  <c r="D112" i="4"/>
  <c r="F111" i="4"/>
  <c r="F110" i="4"/>
  <c r="F109" i="4"/>
  <c r="F108" i="4"/>
  <c r="E107" i="4"/>
  <c r="D107" i="4"/>
  <c r="F107" i="4" s="1"/>
  <c r="E106" i="4"/>
  <c r="D102" i="1"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3" i="1" s="1"/>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G36" i="3"/>
  <c r="B36" i="3"/>
  <c r="I35"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H25" i="3"/>
  <c r="G25" i="3"/>
  <c r="B25" i="3"/>
  <c r="I24" i="3"/>
  <c r="H24" i="3"/>
  <c r="G24" i="3"/>
  <c r="B24" i="3"/>
  <c r="G23" i="3"/>
  <c r="B23" i="3"/>
  <c r="G22" i="3"/>
  <c r="B22" i="3"/>
  <c r="I21"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8" i="1"/>
  <c r="H1518"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C1454" i="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D1410" i="1"/>
  <c r="C1410" i="1"/>
  <c r="H1410" i="1" s="1"/>
  <c r="D1409" i="1"/>
  <c r="C1409"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D1229" i="1"/>
  <c r="C1229" i="1"/>
  <c r="D1228" i="1"/>
  <c r="C1228" i="1"/>
  <c r="H1228" i="1" s="1"/>
  <c r="D1227" i="1"/>
  <c r="D1226" i="1"/>
  <c r="C1226" i="1"/>
  <c r="D1225" i="1"/>
  <c r="C1225" i="1"/>
  <c r="H1225" i="1" s="1"/>
  <c r="D1224" i="1"/>
  <c r="C1224" i="1"/>
  <c r="D1221" i="1"/>
  <c r="C1221" i="1"/>
  <c r="H1221" i="1" s="1"/>
  <c r="D1220" i="1"/>
  <c r="C1220" i="1"/>
  <c r="H1220" i="1" s="1"/>
  <c r="D1219" i="1"/>
  <c r="C1219" i="1"/>
  <c r="H1219" i="1" s="1"/>
  <c r="D1218" i="1"/>
  <c r="C1218" i="1"/>
  <c r="H1218" i="1" s="1"/>
  <c r="D1217" i="1"/>
  <c r="C1217" i="1"/>
  <c r="C1216"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D1160" i="1"/>
  <c r="C1160" i="1"/>
  <c r="H1160" i="1" s="1"/>
  <c r="D1159" i="1"/>
  <c r="C1159" i="1"/>
  <c r="H1159" i="1" s="1"/>
  <c r="D1158" i="1"/>
  <c r="C1158" i="1"/>
  <c r="H1158" i="1" s="1"/>
  <c r="D1157" i="1"/>
  <c r="C1157" i="1"/>
  <c r="H1157" i="1" s="1"/>
  <c r="D1156" i="1"/>
  <c r="C1156" i="1"/>
  <c r="H1156" i="1" s="1"/>
  <c r="D1155" i="1"/>
  <c r="C1155" i="1"/>
  <c r="H1155" i="1" s="1"/>
  <c r="D1154" i="1"/>
  <c r="C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D1047" i="1"/>
  <c r="D1046"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D1014" i="1"/>
  <c r="C1014" i="1"/>
  <c r="H1014" i="1" s="1"/>
  <c r="D1013" i="1"/>
  <c r="C1013" i="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D996" i="1"/>
  <c r="C996" i="1"/>
  <c r="H996" i="1" s="1"/>
  <c r="D995" i="1"/>
  <c r="C995" i="1"/>
  <c r="H995" i="1" s="1"/>
  <c r="D994" i="1"/>
  <c r="C994" i="1"/>
  <c r="H994" i="1" s="1"/>
  <c r="D993" i="1"/>
  <c r="C993" i="1"/>
  <c r="D992" i="1"/>
  <c r="C992" i="1"/>
  <c r="H992" i="1" s="1"/>
  <c r="C991" i="1"/>
  <c r="D989" i="1"/>
  <c r="C989" i="1"/>
  <c r="H989" i="1" s="1"/>
  <c r="D988" i="1"/>
  <c r="C988" i="1"/>
  <c r="H988" i="1" s="1"/>
  <c r="D987" i="1"/>
  <c r="C987"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H648" i="1" s="1"/>
  <c r="D647" i="1"/>
  <c r="C647" i="1"/>
  <c r="D646" i="1"/>
  <c r="C646" i="1"/>
  <c r="H646" i="1" s="1"/>
  <c r="D644" i="1"/>
  <c r="C644" i="1"/>
  <c r="H644" i="1" s="1"/>
  <c r="D643" i="1"/>
  <c r="C643" i="1"/>
  <c r="D642" i="1"/>
  <c r="C642" i="1"/>
  <c r="H642" i="1" s="1"/>
  <c r="D641" i="1"/>
  <c r="C641" i="1"/>
  <c r="H641" i="1" s="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H413" i="1" s="1"/>
  <c r="D412" i="1"/>
  <c r="D411" i="1"/>
  <c r="C411" i="1"/>
  <c r="H411" i="1" s="1"/>
  <c r="D406" i="1"/>
  <c r="C406" i="1"/>
  <c r="H406" i="1" s="1"/>
  <c r="D405" i="1"/>
  <c r="C405" i="1"/>
  <c r="H405" i="1" s="1"/>
  <c r="D404" i="1"/>
  <c r="C404" i="1"/>
  <c r="H404" i="1" s="1"/>
  <c r="D403" i="1"/>
  <c r="C403" i="1"/>
  <c r="H403" i="1" s="1"/>
  <c r="D402"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H291" i="1" s="1"/>
  <c r="D290" i="1"/>
  <c r="C290" i="1"/>
  <c r="H290" i="1" s="1"/>
  <c r="D289" i="1"/>
  <c r="C289" i="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C255" i="1"/>
  <c r="D254" i="1"/>
  <c r="C254" i="1"/>
  <c r="H254" i="1" s="1"/>
  <c r="D253" i="1"/>
  <c r="C253" i="1"/>
  <c r="H253" i="1" s="1"/>
  <c r="D252" i="1"/>
  <c r="C252" i="1"/>
  <c r="H252" i="1" s="1"/>
  <c r="D251" i="1"/>
  <c r="C251" i="1"/>
  <c r="H251" i="1" s="1"/>
  <c r="D250" i="1"/>
  <c r="C250" i="1"/>
  <c r="H250" i="1" s="1"/>
  <c r="D249" i="1"/>
  <c r="C249" i="1"/>
  <c r="H249"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H185" i="1" s="1"/>
  <c r="D184" i="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C129" i="1"/>
  <c r="D128" i="1"/>
  <c r="C128" i="1"/>
  <c r="H128" i="1" s="1"/>
  <c r="D127" i="1"/>
  <c r="C127" i="1"/>
  <c r="H127" i="1" s="1"/>
  <c r="D126" i="1"/>
  <c r="C126" i="1"/>
  <c r="H126" i="1" s="1"/>
  <c r="D125" i="1"/>
  <c r="C125" i="1"/>
  <c r="H125" i="1" s="1"/>
  <c r="D124" i="1"/>
  <c r="C124" i="1"/>
  <c r="H124" i="1" s="1"/>
  <c r="D123" i="1"/>
  <c r="C123" i="1"/>
  <c r="H123" i="1" s="1"/>
  <c r="D122" i="1"/>
  <c r="C122" i="1"/>
  <c r="H122" i="1" s="1"/>
  <c r="D121" i="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C108" i="1"/>
  <c r="D107" i="1"/>
  <c r="C107" i="1"/>
  <c r="H107" i="1" s="1"/>
  <c r="D106" i="1"/>
  <c r="C106" i="1"/>
  <c r="H106" i="1" s="1"/>
  <c r="D105" i="1"/>
  <c r="C105" i="1"/>
  <c r="H105" i="1" s="1"/>
  <c r="D104" i="1"/>
  <c r="C104" i="1"/>
  <c r="H104" i="1" s="1"/>
  <c r="D103" i="1"/>
  <c r="C103" i="1"/>
  <c r="H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D75" i="1"/>
  <c r="C75" i="1"/>
  <c r="H75" i="1" s="1"/>
  <c r="D74" i="1"/>
  <c r="C74" i="1"/>
  <c r="H74" i="1" s="1"/>
  <c r="C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C1501" i="1" l="1"/>
  <c r="H1501" i="1" s="1"/>
  <c r="C1576" i="1"/>
  <c r="H1576" i="1" s="1"/>
  <c r="H73" i="1"/>
  <c r="H46" i="1"/>
  <c r="H76" i="1"/>
  <c r="E50" i="4"/>
  <c r="D46" i="1" s="1"/>
  <c r="G46" i="1" s="1"/>
  <c r="D129" i="1"/>
  <c r="H129" i="1" s="1"/>
  <c r="F133" i="4"/>
  <c r="F134" i="4"/>
  <c r="F214" i="9"/>
  <c r="B214" i="9" s="1"/>
  <c r="E26" i="9"/>
  <c r="B26" i="9" s="1"/>
  <c r="H1154" i="1"/>
  <c r="E283" i="9"/>
  <c r="B283" i="9" s="1"/>
  <c r="E44" i="9"/>
  <c r="B44" i="9" s="1"/>
  <c r="H714" i="1"/>
  <c r="F219" i="9"/>
  <c r="B219" i="9" s="1"/>
  <c r="C78" i="1"/>
  <c r="H78" i="1" s="1"/>
  <c r="C1227" i="1"/>
  <c r="H1226" i="1"/>
  <c r="E280" i="9"/>
  <c r="B280" i="9" s="1"/>
  <c r="H1229" i="1"/>
  <c r="H991" i="1"/>
  <c r="H993" i="1"/>
  <c r="F13" i="5"/>
  <c r="H1217" i="1"/>
  <c r="E12" i="5"/>
  <c r="D990" i="1" s="1"/>
  <c r="E290" i="9"/>
  <c r="B290" i="9" s="1"/>
  <c r="E245" i="5"/>
  <c r="D1222" i="1" s="1"/>
  <c r="H668" i="1"/>
  <c r="E29" i="9"/>
  <c r="B29" i="9" s="1"/>
  <c r="H649" i="1"/>
  <c r="B274" i="9"/>
  <c r="E22" i="9"/>
  <c r="B22" i="9" s="1"/>
  <c r="H647" i="1"/>
  <c r="H288" i="1"/>
  <c r="E643" i="4"/>
  <c r="D637" i="1" s="1"/>
  <c r="H412" i="1"/>
  <c r="E273" i="9"/>
  <c r="B273" i="9" s="1"/>
  <c r="H289" i="1"/>
  <c r="F106" i="4"/>
  <c r="F112" i="4"/>
  <c r="E37" i="9"/>
  <c r="B37" i="9" s="1"/>
  <c r="H102" i="1"/>
  <c r="H108" i="1"/>
  <c r="E151" i="4"/>
  <c r="D248" i="1"/>
  <c r="E68" i="9"/>
  <c r="B68" i="9" s="1"/>
  <c r="D255" i="1"/>
  <c r="H255" i="1" s="1"/>
  <c r="F252" i="4"/>
  <c r="F259" i="4"/>
  <c r="H1230" i="1"/>
  <c r="H1227" i="1"/>
  <c r="H1161" i="1"/>
  <c r="E176" i="5"/>
  <c r="D1153" i="1" s="1"/>
  <c r="F239" i="5"/>
  <c r="D1216" i="1"/>
  <c r="H1216" i="1" s="1"/>
  <c r="H1013" i="1"/>
  <c r="F35" i="5"/>
  <c r="H1015" i="1"/>
  <c r="F238" i="5"/>
  <c r="E289" i="9"/>
  <c r="B289" i="9" s="1"/>
  <c r="F180" i="5"/>
  <c r="H1224" i="1"/>
  <c r="F246" i="5"/>
  <c r="E279" i="9"/>
  <c r="B279" i="9" s="1"/>
  <c r="D1223" i="1"/>
  <c r="H1223" i="1" s="1"/>
  <c r="H643" i="1"/>
  <c r="F652" i="4"/>
  <c r="H987" i="1"/>
  <c r="D986" i="1"/>
  <c r="F8" i="5"/>
  <c r="H986" i="1"/>
  <c r="E5" i="7"/>
  <c r="I30" i="3"/>
  <c r="D1453" i="1"/>
  <c r="D1454" i="1"/>
  <c r="H1454" i="1" s="1"/>
  <c r="H30" i="3"/>
  <c r="C1453" i="1"/>
  <c r="H1453" i="1" s="1"/>
  <c r="D5" i="7"/>
  <c r="I27" i="3"/>
  <c r="D1408" i="1"/>
  <c r="H1409" i="1"/>
  <c r="H1411" i="1"/>
  <c r="F115" i="6"/>
  <c r="E141" i="6"/>
  <c r="D114" i="6"/>
  <c r="C1215" i="1"/>
  <c r="H1215" i="1" s="1"/>
  <c r="C1124" i="1"/>
  <c r="H1124" i="1" s="1"/>
  <c r="C1056" i="1"/>
  <c r="H1056" i="1" s="1"/>
  <c r="C997" i="1"/>
  <c r="H997" i="1" s="1"/>
  <c r="D245" i="5"/>
  <c r="D237" i="5" s="1"/>
  <c r="D176" i="5"/>
  <c r="C1048" i="1"/>
  <c r="H1048" i="1" s="1"/>
  <c r="D69" i="5"/>
  <c r="D12" i="5"/>
  <c r="C645" i="1"/>
  <c r="H645" i="1" s="1"/>
  <c r="D407" i="4"/>
  <c r="D643" i="4"/>
  <c r="C248" i="1"/>
  <c r="D196" i="4"/>
  <c r="F196" i="4" s="1"/>
  <c r="C192" i="1"/>
  <c r="H192" i="1" s="1"/>
  <c r="C184" i="1"/>
  <c r="H184" i="1" s="1"/>
  <c r="C165" i="1"/>
  <c r="H165" i="1" s="1"/>
  <c r="D163" i="4"/>
  <c r="D152" i="4"/>
  <c r="D124" i="4"/>
  <c r="D6" i="4" s="1"/>
  <c r="C121" i="1"/>
  <c r="H121" i="1" s="1"/>
  <c r="F216" i="9"/>
  <c r="B216" i="9" s="1"/>
  <c r="D644" i="4"/>
  <c r="E644" i="4"/>
  <c r="D638"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3" i="1"/>
  <c r="G404" i="1"/>
  <c r="G405" i="1"/>
  <c r="G406"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H617" i="1"/>
  <c r="G617" i="1"/>
  <c r="G618" i="1"/>
  <c r="G619" i="1"/>
  <c r="G620" i="1"/>
  <c r="G621" i="1"/>
  <c r="G622" i="1"/>
  <c r="G623" i="1"/>
  <c r="G624" i="1"/>
  <c r="G625" i="1"/>
  <c r="G626" i="1"/>
  <c r="G627" i="1"/>
  <c r="G628" i="1"/>
  <c r="G629" i="1"/>
  <c r="G630"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H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0" i="9"/>
  <c r="G20" i="9"/>
  <c r="F152" i="4"/>
  <c r="F298" i="4"/>
  <c r="F350" i="4"/>
  <c r="F416" i="4"/>
  <c r="F417" i="4"/>
  <c r="F420" i="4"/>
  <c r="F528" i="4"/>
  <c r="F603" i="4"/>
  <c r="F88" i="5"/>
  <c r="F149" i="5"/>
  <c r="F177" i="5"/>
  <c r="F190" i="5"/>
  <c r="F206" i="5"/>
  <c r="F5" i="6"/>
  <c r="D141" i="6"/>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F212" i="9" l="1"/>
  <c r="B212" i="9" s="1"/>
  <c r="E6" i="4"/>
  <c r="F6" i="4" s="1"/>
  <c r="F50" i="4"/>
  <c r="G129" i="1"/>
  <c r="C1222" i="1"/>
  <c r="G1222" i="1" s="1"/>
  <c r="E237" i="5"/>
  <c r="E175" i="5" s="1"/>
  <c r="D1152" i="1" s="1"/>
  <c r="F245" i="5"/>
  <c r="F12" i="5"/>
  <c r="E7" i="5"/>
  <c r="I20" i="3" s="1"/>
  <c r="B191" i="9"/>
  <c r="H248" i="1"/>
  <c r="E289" i="4"/>
  <c r="I17" i="3"/>
  <c r="D147" i="1"/>
  <c r="G1216" i="1"/>
  <c r="I22" i="3"/>
  <c r="F176" i="5"/>
  <c r="I29" i="3"/>
  <c r="D1436" i="1"/>
  <c r="G297" i="9"/>
  <c r="E297" i="9" s="1"/>
  <c r="H29" i="3"/>
  <c r="C1436" i="1"/>
  <c r="I28" i="3"/>
  <c r="D1435" i="1"/>
  <c r="F114" i="6"/>
  <c r="H27" i="3"/>
  <c r="C1408" i="1"/>
  <c r="H22" i="3"/>
  <c r="G1124" i="1"/>
  <c r="G1048" i="1"/>
  <c r="C990" i="1"/>
  <c r="D7" i="5"/>
  <c r="H23" i="3"/>
  <c r="C1214" i="1"/>
  <c r="C1153" i="1"/>
  <c r="H1153" i="1" s="1"/>
  <c r="D175" i="5"/>
  <c r="C1152" i="1" s="1"/>
  <c r="F69" i="5"/>
  <c r="D68" i="5"/>
  <c r="C1047" i="1"/>
  <c r="F407" i="4"/>
  <c r="C402" i="1"/>
  <c r="F643" i="4"/>
  <c r="C637" i="1"/>
  <c r="G192" i="1"/>
  <c r="F163" i="4"/>
  <c r="C159" i="1"/>
  <c r="D151" i="4"/>
  <c r="C148" i="1"/>
  <c r="E20" i="9"/>
  <c r="B20" i="9" s="1"/>
  <c r="D412" i="4"/>
  <c r="F124" i="4"/>
  <c r="C120" i="1"/>
  <c r="C2" i="1"/>
  <c r="H16" i="3"/>
  <c r="F644" i="4"/>
  <c r="C638" i="1"/>
  <c r="G638" i="1" s="1"/>
  <c r="K1432" i="9"/>
  <c r="G295" i="9"/>
  <c r="E295" i="9" s="1"/>
  <c r="B295" i="9" s="1"/>
  <c r="I34" i="3"/>
  <c r="C1517" i="1"/>
  <c r="G294" i="9"/>
  <c r="E294" i="9" s="1"/>
  <c r="F141" i="6"/>
  <c r="H28" i="3"/>
  <c r="C1435" i="1"/>
  <c r="G299" i="9"/>
  <c r="E299" i="9" s="1"/>
  <c r="C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I16" i="3" l="1"/>
  <c r="E412" i="4"/>
  <c r="D2" i="1"/>
  <c r="G2" i="1" s="1"/>
  <c r="H1222" i="1"/>
  <c r="I23" i="3"/>
  <c r="D1214" i="1"/>
  <c r="G1214" i="1" s="1"/>
  <c r="F237" i="5"/>
  <c r="E6" i="5"/>
  <c r="D984" i="1" s="1"/>
  <c r="D985" i="1"/>
  <c r="F7" i="5"/>
  <c r="E19" i="9"/>
  <c r="D285" i="1"/>
  <c r="E290" i="4"/>
  <c r="D286" i="1" s="1"/>
  <c r="E413" i="4"/>
  <c r="E291" i="4"/>
  <c r="D287" i="1" s="1"/>
  <c r="H1436" i="1"/>
  <c r="G1436" i="1"/>
  <c r="E296" i="9"/>
  <c r="I10" i="3" s="1"/>
  <c r="B297" i="9"/>
  <c r="H1408" i="1"/>
  <c r="G1408" i="1"/>
  <c r="H990" i="1"/>
  <c r="G990" i="1"/>
  <c r="C985" i="1"/>
  <c r="D6" i="5"/>
  <c r="C984" i="1" s="1"/>
  <c r="H20" i="3"/>
  <c r="F175" i="5"/>
  <c r="G1153" i="1"/>
  <c r="H1152" i="1"/>
  <c r="G1152" i="1"/>
  <c r="H1047" i="1"/>
  <c r="G1047" i="1"/>
  <c r="F68" i="5"/>
  <c r="H21" i="3"/>
  <c r="C1046" i="1"/>
  <c r="H402" i="1"/>
  <c r="G402" i="1"/>
  <c r="H637" i="1"/>
  <c r="G637" i="1"/>
  <c r="H159" i="1"/>
  <c r="G159" i="1"/>
  <c r="F151" i="4"/>
  <c r="D289" i="4"/>
  <c r="C147" i="1"/>
  <c r="H17" i="3"/>
  <c r="H148" i="1"/>
  <c r="G148" i="1"/>
  <c r="D639" i="4"/>
  <c r="H120" i="1"/>
  <c r="G120" i="1"/>
  <c r="H2" i="1"/>
  <c r="H638" i="1"/>
  <c r="C633" i="1"/>
  <c r="B299" i="9"/>
  <c r="E298" i="9"/>
  <c r="H1435" i="1"/>
  <c r="G1435" i="1"/>
  <c r="H9" i="3"/>
  <c r="B294" i="9"/>
  <c r="E293" i="9"/>
  <c r="H1517" i="1"/>
  <c r="G1517" i="1"/>
  <c r="H11" i="3"/>
  <c r="E639" i="4" l="1"/>
  <c r="D407" i="1"/>
  <c r="F412" i="4"/>
  <c r="H985" i="1"/>
  <c r="H276" i="9"/>
  <c r="H1214" i="1"/>
  <c r="E415" i="4"/>
  <c r="D410" i="1" s="1"/>
  <c r="E640" i="4"/>
  <c r="E414" i="4"/>
  <c r="D409" i="1" s="1"/>
  <c r="D408" i="1"/>
  <c r="F6" i="5"/>
  <c r="G282" i="9"/>
  <c r="E282" i="9" s="1"/>
  <c r="B282" i="9" s="1"/>
  <c r="G276" i="9"/>
  <c r="G985" i="1"/>
  <c r="H1046" i="1"/>
  <c r="G1046" i="1"/>
  <c r="H8" i="3"/>
  <c r="M3" i="9" s="1"/>
  <c r="G984" i="1"/>
  <c r="H984" i="1"/>
  <c r="H147" i="1"/>
  <c r="G147" i="1"/>
  <c r="C285" i="1"/>
  <c r="D413" i="4"/>
  <c r="F289" i="4"/>
  <c r="D290" i="4"/>
  <c r="D291" i="4"/>
  <c r="N3" i="9"/>
  <c r="I11" i="3"/>
  <c r="K3" i="9"/>
  <c r="I9" i="3"/>
  <c r="H407" i="1" l="1"/>
  <c r="G407" i="1"/>
  <c r="F639" i="4"/>
  <c r="D633" i="1"/>
  <c r="E276" i="9"/>
  <c r="B276" i="9" s="1"/>
  <c r="E641" i="4"/>
  <c r="D634" i="1"/>
  <c r="E642" i="4"/>
  <c r="F413" i="4"/>
  <c r="C408" i="1"/>
  <c r="D414" i="4"/>
  <c r="D640" i="4"/>
  <c r="D415" i="4"/>
  <c r="C287" i="1"/>
  <c r="F291" i="4"/>
  <c r="H285" i="1"/>
  <c r="G285" i="1"/>
  <c r="F290" i="4"/>
  <c r="C286" i="1"/>
  <c r="G633" i="1" l="1"/>
  <c r="H633" i="1"/>
  <c r="E275" i="9"/>
  <c r="I8" i="3" s="1"/>
  <c r="E646" i="4"/>
  <c r="D636" i="1"/>
  <c r="D635" i="1"/>
  <c r="E645" i="4"/>
  <c r="D642" i="4"/>
  <c r="D641" i="4"/>
  <c r="C634" i="1"/>
  <c r="F640" i="4"/>
  <c r="G286" i="1"/>
  <c r="H286" i="1"/>
  <c r="F414" i="4"/>
  <c r="C409" i="1"/>
  <c r="H287" i="1"/>
  <c r="G287" i="1"/>
  <c r="G408" i="1"/>
  <c r="H408" i="1"/>
  <c r="C410" i="1"/>
  <c r="F415" i="4"/>
  <c r="I18" i="3" l="1"/>
  <c r="D639" i="1"/>
  <c r="I19" i="3"/>
  <c r="D640" i="1"/>
  <c r="H634" i="1"/>
  <c r="G634" i="1"/>
  <c r="F641" i="4"/>
  <c r="C635" i="1"/>
  <c r="D645" i="4"/>
  <c r="H410" i="1"/>
  <c r="G410" i="1"/>
  <c r="C636" i="1"/>
  <c r="D646" i="4"/>
  <c r="F642" i="4"/>
  <c r="G409" i="1"/>
  <c r="H409" i="1"/>
  <c r="H636" i="1" l="1"/>
  <c r="G636" i="1"/>
  <c r="G635" i="1"/>
  <c r="H635" i="1"/>
  <c r="H7" i="3"/>
  <c r="H19" i="3"/>
  <c r="C640" i="1"/>
  <c r="F646" i="4"/>
  <c r="H18" i="3"/>
  <c r="F645" i="4"/>
  <c r="C639" i="1"/>
  <c r="G639" i="1" l="1"/>
  <c r="H639" i="1"/>
  <c r="H640" i="1"/>
  <c r="G640" i="1"/>
  <c r="I7" i="3"/>
  <c r="J3" i="9"/>
  <c r="M272" i="9" l="1"/>
  <c r="J17" i="9"/>
  <c r="M16" i="9"/>
  <c r="M15" i="9"/>
  <c r="I5" i="9"/>
  <c r="J6" i="9"/>
  <c r="K7" i="9"/>
  <c r="I9" i="9"/>
  <c r="K10" i="9"/>
  <c r="I12" i="9"/>
  <c r="J13" i="9"/>
  <c r="L272" i="9"/>
  <c r="I17" i="9"/>
  <c r="L16" i="9"/>
  <c r="J5" i="9"/>
  <c r="K6" i="9"/>
  <c r="I8" i="9"/>
  <c r="I11" i="9"/>
  <c r="K13" i="9"/>
  <c r="H18" i="9"/>
  <c r="H15" i="9"/>
  <c r="K9" i="9"/>
  <c r="K12" i="9"/>
  <c r="L15" i="9"/>
  <c r="F15" i="9" s="1"/>
  <c r="J9" i="9"/>
  <c r="J12" i="9"/>
  <c r="H16" i="9"/>
  <c r="K5" i="9"/>
  <c r="J8" i="9"/>
  <c r="J11" i="9"/>
  <c r="G18" i="9"/>
  <c r="G17" i="9"/>
  <c r="G16" i="9"/>
  <c r="G15" i="9"/>
  <c r="I6" i="9"/>
  <c r="J7" i="9"/>
  <c r="K8" i="9"/>
  <c r="J10" i="9"/>
  <c r="K11" i="9"/>
  <c r="I13" i="9"/>
  <c r="H17" i="9"/>
  <c r="I7" i="9"/>
  <c r="E13" i="9" l="1"/>
  <c r="B13" i="9" s="1"/>
  <c r="E16" i="9"/>
  <c r="F272" i="9"/>
  <c r="B272" i="9" s="1"/>
  <c r="F16" i="9"/>
  <c r="F14" i="9" s="1"/>
  <c r="E5" i="9"/>
  <c r="B5" i="9" s="1"/>
  <c r="E9" i="9"/>
  <c r="B9" i="9" s="1"/>
  <c r="E6" i="9"/>
  <c r="B6" i="9" s="1"/>
  <c r="E18" i="9"/>
  <c r="B18" i="9" s="1"/>
  <c r="E17" i="9"/>
  <c r="B17" i="9" s="1"/>
  <c r="E7" i="9"/>
  <c r="B7" i="9" s="1"/>
  <c r="E10" i="9"/>
  <c r="B10" i="9" s="1"/>
  <c r="E15" i="9"/>
  <c r="E11" i="9"/>
  <c r="B11" i="9" s="1"/>
  <c r="E12" i="9"/>
  <c r="B12" i="9" s="1"/>
  <c r="E8" i="9"/>
  <c r="B8" i="9" s="1"/>
  <c r="B16" i="9" l="1"/>
  <c r="F19" i="9"/>
  <c r="F3" i="9" s="1"/>
  <c r="E4" i="9"/>
  <c r="B15" i="9"/>
  <c r="E1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<sst xmlns="http://schemas.openxmlformats.org/spreadsheetml/2006/main" count="4312" uniqueCount="3393">
  <si>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</si>
  <si>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</si>
  <si>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</si>
  <si>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</si>
  <si>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</si>
  <si>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</si>
  <si>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</si>
  <si>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</si>
  <si>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</si>
  <si>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</si>
  <si>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</si>
  <si>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</si>
  <si>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</si>
  <si>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</si>
  <si>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</si>
  <si>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</si>
  <si>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</si>
  <si>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</si>
  <si>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</si>
  <si>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</si>
  <si>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</si>
  <si>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</si>
  <si>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</si>
  <si>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</si>
  <si>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</si>
  <si>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</si>
  <si>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</si>
  <si>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</si>
  <si>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</si>
  <si>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</si>
  <si>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</si>
  <si>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</si>
  <si>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</si>
  <si>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</si>
  <si>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</si>
  <si>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</si>
  <si>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</si>
  <si>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</si>
  <si>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</si>
  <si>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</si>
  <si>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</si>
  <si>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</si>
  <si>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</si>
  <si>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</si>
  <si>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</si>
  <si>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</si>
  <si>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</si>
  <si>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</si>
  <si>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</si>
  <si>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</si>
  <si>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</si>
  <si>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</si>
  <si>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</si>
  <si>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</si>
  <si>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</si>
  <si>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</si>
  <si>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</si>
  <si>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</si>
  <si>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</si>
  <si>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</si>
  <si>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</si>
  <si>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</si>
  <si>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</si>
  <si>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</si>
  <si>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</si>
  <si>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</si>
  <si>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</si>
  <si>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</si>
  <si>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</si>
  <si>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</si>
  <si>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</si>
  <si>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</si>
  <si>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</si>
  <si>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</si>
  <si>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</si>
  <si>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</si>
  <si>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</si>
  <si>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</si>
  <si>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</si>
  <si>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</si>
  <si>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</si>
  <si>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</si>
  <si>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</si>
  <si>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</si>
  <si>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</si>
  <si>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</si>
  <si>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</si>
  <si>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</si>
  <si>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</si>
  <si>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</si>
  <si>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</si>
  <si>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</si>
  <si>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</si>
  <si>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</si>
  <si>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</si>
  <si>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</si>
  <si>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</si>
  <si>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</si>
  <si>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</si>
  <si>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</si>
  <si>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</si>
  <si>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</si>
  <si>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</si>
  <si>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</si>
  <si>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</si>
  <si>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</si>
  <si>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</si>
  <si>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</si>
  <si>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</si>
  <si>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</si>
  <si>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</si>
  <si>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</si>
  <si>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</si>
  <si>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</si>
  <si>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</si>
  <si>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</si>
  <si>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</si>
  <si>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</si>
  <si>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</si>
  <si>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</si>
  <si>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</si>
  <si>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</si>
  <si>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</si>
  <si>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</si>
  <si>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</si>
  <si>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</si>
  <si>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</si>
  <si>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</si>
  <si>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</si>
  <si>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</si>
  <si>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</si>
  <si>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</si>
  <si>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</si>
  <si>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</si>
  <si>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</si>
  <si>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</si>
  <si>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</si>
  <si>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</si>
  <si>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</si>
  <si>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</si>
  <si>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</si>
  <si>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</si>
  <si>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</si>
  <si>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</si>
  <si>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</si>
  <si>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</si>
  <si>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</si>
  <si>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</si>
  <si>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</si>
  <si>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</si>
  <si>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</si>
  <si>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</si>
  <si>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</si>
  <si>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</si>
  <si>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</si>
  <si>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</si>
  <si>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</si>
  <si>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</si>
  <si>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</si>
  <si>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</si>
  <si>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</si>
  <si>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</si>
  <si>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</si>
  <si>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</si>
  <si>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</si>
  <si>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</si>
  <si>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</si>
  <si>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</si>
  <si>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</si>
  <si>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</si>
  <si>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</si>
  <si>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</si>
  <si>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</si>
  <si>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</si>
  <si>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</si>
  <si>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</si>
  <si>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</si>
  <si>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</si>
  <si>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</si>
  <si>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</si>
  <si>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</si>
  <si>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</si>
  <si>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</si>
  <si>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</si>
  <si>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</si>
  <si>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</si>
  <si>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</si>
  <si>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</si>
  <si>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</si>
  <si>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</si>
  <si>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</si>
  <si>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</si>
  <si>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</si>
  <si>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</si>
  <si>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</si>
  <si>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</si>
  <si>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</si>
  <si>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</si>
  <si>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</si>
  <si>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</si>
  <si>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</si>
  <si>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</si>
  <si>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</si>
  <si>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</si>
  <si>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</si>
  <si>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</si>
  <si>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</si>
  <si>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</si>
  <si>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</si>
  <si>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</si>
  <si>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</si>
  <si>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</si>
  <si>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</si>
  <si>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</si>
  <si>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</si>
  <si>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</si>
  <si>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</si>
  <si>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</si>
  <si>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</si>
  <si>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</si>
  <si>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</si>
  <si>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</si>
  <si>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</si>
  <si>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</si>
  <si>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</si>
  <si>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</si>
  <si>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</si>
  <si>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</si>
  <si>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</si>
  <si>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</si>
  <si>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</si>
  <si>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</si>
  <si>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</si>
  <si>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</si>
  <si>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</si>
  <si>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</si>
  <si>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</si>
  <si>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</si>
  <si>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</si>
  <si>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</si>
  <si>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</si>
  <si>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</si>
  <si>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</si>
  <si>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</si>
  <si>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</si>
  <si>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</si>
  <si>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</si>
  <si>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</si>
  <si>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</si>
  <si>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</si>
  <si>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</si>
  <si>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</si>
  <si>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</si>
  <si>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</si>
  <si>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</si>
  <si>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</si>
  <si>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</si>
  <si>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</si>
  <si>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</si>
  <si>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</si>
  <si>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</si>
  <si>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</si>
  <si>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</si>
  <si>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</si>
  <si>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</si>
  <si>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</si>
  <si>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</si>
  <si>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</si>
  <si>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</si>
  <si>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</si>
  <si>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</si>
  <si>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</si>
  <si>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</si>
  <si>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</si>
  <si>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</si>
  <si>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</si>
  <si>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</si>
  <si>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</si>
  <si>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</si>
  <si>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</si>
  <si>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</si>
  <si>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</si>
  <si>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</si>
  <si>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</si>
  <si>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</si>
  <si>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</si>
  <si>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</si>
  <si>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</si>
  <si>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</si>
  <si>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</si>
  <si>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</si>
  <si>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</si>
  <si>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</si>
  <si>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</si>
  <si>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</si>
  <si>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</si>
  <si>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</si>
  <si>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</si>
  <si>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</si>
  <si>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</si>
  <si>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</si>
  <si>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</si>
  <si>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</si>
  <si>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</si>
  <si>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</si>
  <si>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</si>
  <si>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</si>
  <si>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</si>
  <si>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</si>
  <si>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</si>
  <si>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</si>
  <si>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</si>
  <si>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</si>
  <si>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</si>
  <si>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</si>
  <si>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</si>
  <si>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</si>
  <si>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</si>
  <si>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</si>
  <si>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</si>
  <si>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</si>
  <si>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</si>
  <si>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</si>
  <si>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</si>
  <si>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</si>
  <si>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</si>
  <si>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</si>
  <si>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</si>
  <si>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</si>
  <si>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</si>
  <si>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</si>
  <si>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</si>
  <si>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</si>
  <si>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</si>
  <si>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</si>
  <si>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</si>
  <si>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</si>
  <si>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</si>
  <si>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</si>
  <si>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</si>
  <si>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</si>
  <si>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</si>
  <si>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</si>
  <si>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</si>
  <si>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</si>
  <si>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</si>
  <si>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</si>
  <si>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</si>
  <si>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</si>
  <si>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</si>
  <si>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</si>
  <si>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</si>
  <si>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</si>
  <si>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</si>
  <si>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</si>
  <si>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</si>
  <si>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</si>
  <si>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</si>
  <si>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</si>
  <si>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</si>
  <si>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</si>
  <si>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</si>
  <si>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</si>
  <si>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</si>
  <si>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</si>
  <si>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</si>
  <si>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</si>
  <si>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</si>
  <si>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</si>
  <si>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</si>
  <si>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</si>
  <si>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</si>
  <si>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</si>
  <si>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</si>
  <si>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</si>
  <si>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</si>
  <si>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</si>
  <si>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</si>
  <si>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</si>
  <si>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</si>
  <si>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</si>
  <si>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</si>
  <si>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</si>
  <si>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</si>
  <si>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</si>
  <si>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</si>
  <si>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</si>
  <si>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</si>
  <si>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</si>
  <si>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</si>
  <si>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</si>
  <si>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</si>
  <si>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</si>
  <si>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</si>
  <si>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</si>
  <si>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</si>
  <si>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</si>
  <si>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</si>
  <si>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</si>
  <si>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</si>
  <si>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</si>
  <si>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</si>
  <si>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</si>
  <si>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</si>
  <si>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</si>
  <si>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</si>
  <si>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</si>
  <si>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</si>
  <si>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</si>
  <si>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</si>
  <si>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</si>
  <si>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</si>
  <si>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</si>
  <si>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</si>
  <si>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</si>
  <si>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</si>
  <si>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</si>
  <si>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</si>
  <si>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</si>
  <si>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</si>
  <si>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</si>
  <si>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</si>
  <si>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</si>
  <si>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</si>
  <si>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</si>
  <si>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</si>
  <si>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</si>
  <si>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</si>
  <si>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</si>
  <si>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</si>
  <si>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</si>
  <si>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</si>
  <si>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</si>
  <si>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</si>
  <si>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</si>
  <si>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</si>
  <si>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</si>
  <si>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</si>
  <si>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</si>
  <si>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</si>
  <si>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</si>
  <si>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</si>
  <si>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</si>
  <si>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</si>
  <si>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</si>
  <si>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</si>
  <si>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</si>
  <si>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</si>
  <si>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</si>
  <si>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</si>
  <si>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</si>
  <si>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</si>
  <si>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</si>
  <si>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</si>
  <si>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</si>
  <si>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</si>
  <si>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</si>
  <si>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</si>
  <si>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</si>
  <si>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</si>
  <si>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</si>
  <si>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</si>
  <si>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</si>
  <si>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</si>
  <si>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</si>
  <si>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</si>
  <si>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</si>
  <si>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</si>
  <si>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</si>
  <si>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</si>
  <si>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</si>
  <si>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</si>
  <si>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</si>
  <si>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</si>
  <si>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</si>
  <si>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</si>
  <si>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</si>
  <si>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</si>
  <si>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</si>
  <si>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</si>
  <si>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</si>
  <si>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</si>
  <si>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</si>
  <si>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</si>
  <si>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</si>
  <si>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</si>
  <si>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</si>
  <si>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</si>
  <si>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</si>
  <si>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</si>
  <si>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</si>
  <si>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</si>
  <si>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</si>
  <si>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</si>
  <si>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</si>
  <si>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</si>
  <si>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</si>
  <si>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</si>
  <si>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</si>
  <si>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</si>
  <si>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</si>
  <si>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</si>
  <si>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</si>
  <si>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</si>
  <si>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</si>
  <si>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</si>
  <si>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</si>
  <si>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</si>
  <si>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</si>
  <si>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</si>
  <si>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</si>
  <si>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</si>
  <si>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</si>
  <si>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</si>
  <si>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</si>
  <si>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</si>
  <si>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</si>
  <si>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</si>
  <si>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</si>
  <si>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</si>
  <si>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</si>
  <si>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</si>
  <si>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</si>
  <si>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</si>
  <si>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</si>
  <si>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</si>
  <si>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</si>
  <si>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</si>
  <si>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</si>
  <si>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</si>
  <si>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</si>
  <si>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</si>
  <si>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</si>
  <si>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</si>
  <si>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</si>
  <si>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</si>
  <si>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</si>
  <si>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</si>
  <si>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</si>
  <si>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</si>
  <si>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</si>
  <si>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</si>
  <si>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</si>
  <si>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</si>
  <si>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</si>
  <si>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</si>
  <si>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</si>
  <si>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</si>
  <si>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</si>
  <si>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</si>
  <si>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</si>
  <si>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</si>
  <si>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</si>
  <si>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</si>
  <si>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</si>
  <si>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</si>
  <si>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</si>
  <si>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</si>
  <si>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</si>
  <si>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</si>
  <si>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</si>
  <si>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</si>
  <si>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</si>
  <si>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</si>
  <si>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</si>
  <si>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</si>
  <si>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</si>
  <si>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</si>
  <si>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</si>
  <si>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</si>
  <si>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</si>
  <si>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</si>
  <si>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</si>
  <si>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</si>
  <si>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</si>
  <si>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</si>
  <si>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</si>
  <si>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</si>
  <si>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</si>
  <si>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</si>
  <si>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</si>
  <si>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</si>
  <si>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</si>
  <si>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</si>
  <si>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</si>
  <si>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</si>
  <si>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</si>
  <si>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</si>
  <si>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</si>
  <si>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</si>
  <si>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</si>
  <si>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</si>
  <si>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</si>
  <si>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</si>
  <si>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</si>
  <si>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</si>
  <si>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</si>
  <si>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</si>
  <si>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</si>
  <si>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</si>
  <si>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</si>
  <si>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</si>
  <si>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</si>
  <si>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</si>
  <si>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</si>
  <si>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</si>
  <si>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</si>
  <si>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</si>
  <si>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</si>
  <si>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</si>
  <si>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</si>
  <si>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</si>
  <si>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</si>
  <si>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</si>
  <si>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</si>
  <si>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</si>
  <si>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</si>
  <si>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</si>
  <si>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</si>
  <si>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</si>
  <si>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</si>
  <si>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</si>
  <si>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</si>
  <si>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</si>
  <si>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</si>
  <si>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</si>
  <si>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</si>
  <si>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</si>
  <si>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</si>
  <si>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</si>
  <si>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</si>
  <si>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</si>
  <si>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</si>
  <si>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</si>
  <si>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</si>
  <si>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</si>
  <si>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</si>
  <si>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</si>
  <si>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</si>
  <si>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</si>
  <si>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</si>
  <si>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</si>
  <si>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</si>
  <si>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</si>
  <si>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</si>
  <si>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</si>
  <si>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</si>
  <si>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</si>
  <si>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</si>
  <si>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</si>
  <si>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</si>
  <si>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</si>
  <si>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</si>
  <si>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</si>
  <si>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</si>
  <si>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</si>
  <si>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</si>
  <si>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</si>
  <si>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</si>
  <si>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</si>
  <si>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</si>
  <si>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</si>
  <si>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</si>
  <si>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</si>
  <si>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</si>
  <si>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</si>
  <si>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</si>
  <si>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</si>
  <si>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</si>
  <si>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</si>
  <si>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</si>
  <si>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</si>
  <si>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</si>
  <si>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</si>
  <si>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</si>
  <si>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</si>
  <si>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</si>
  <si>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</si>
  <si>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</si>
  <si>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</si>
  <si>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</si>
  <si>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</si>
  <si>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</si>
  <si>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</si>
  <si>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</si>
  <si>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</si>
  <si>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</si>
  <si>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</si>
  <si>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</si>
  <si>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</si>
  <si>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</si>
  <si>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</si>
  <si>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</si>
  <si>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</si>
  <si>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</si>
  <si>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</si>
  <si>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</si>
  <si>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</si>
  <si>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</si>
  <si>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</si>
  <si>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</si>
  <si>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</si>
  <si>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</si>
  <si>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</si>
  <si>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</si>
  <si>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</si>
  <si>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</si>
  <si>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</si>
  <si>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</si>
  <si>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</si>
  <si>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</si>
  <si>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</si>
  <si>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</si>
  <si>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</si>
  <si>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</si>
  <si>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</si>
  <si>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</si>
  <si>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</si>
  <si>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</si>
  <si>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</si>
  <si>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</si>
  <si>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</si>
  <si>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</si>
  <si>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</si>
  <si>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</si>
  <si>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</si>
  <si>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</si>
  <si>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</si>
  <si>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</si>
  <si>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</si>
  <si>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</si>
  <si>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</si>
  <si>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</si>
  <si>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</si>
  <si>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</si>
  <si>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</si>
  <si>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</si>
  <si>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</si>
  <si>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</si>
  <si>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</si>
  <si>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</si>
  <si>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</si>
  <si>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</si>
  <si>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</si>
  <si>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</si>
  <si>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</si>
  <si>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</si>
  <si>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</si>
  <si>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</si>
  <si>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</si>
  <si>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</si>
  <si>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</si>
  <si>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</si>
  <si>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</si>
  <si>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</si>
  <si>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</si>
  <si>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</si>
  <si>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</si>
  <si>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</si>
  <si>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</si>
  <si>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</si>
  <si>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</si>
  <si>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</si>
  <si>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</si>
  <si>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</si>
  <si>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</si>
  <si>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</si>
  <si>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</si>
  <si>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</si>
  <si>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</si>
  <si>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</si>
  <si>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</si>
  <si>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</si>
  <si>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</si>
  <si>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</si>
  <si>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</si>
  <si>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</si>
  <si>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</si>
  <si>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</si>
  <si>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</si>
  <si>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</si>
  <si>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</si>
  <si>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</si>
  <si>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</si>
  <si>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</si>
  <si>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</si>
  <si>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</si>
  <si>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</si>
  <si>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</si>
  <si>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</si>
  <si>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</si>
  <si>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</si>
  <si>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</si>
  <si>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</si>
  <si>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</si>
  <si>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</si>
  <si>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</si>
  <si>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</si>
  <si>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</si>
  <si>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</si>
  <si>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</si>
  <si>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</si>
  <si>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</si>
  <si>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</si>
  <si>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</si>
  <si>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</si>
  <si>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</si>
  <si>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</si>
  <si>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</si>
  <si>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</si>
  <si>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</si>
  <si>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</si>
  <si>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</si>
  <si>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</si>
  <si>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</si>
  <si>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</si>
  <si>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</si>
  <si>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</si>
  <si>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</si>
  <si>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</si>
  <si>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</si>
  <si>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</si>
  <si>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</si>
  <si>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</si>
  <si>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</si>
  <si>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</si>
  <si>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</si>
  <si>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</si>
  <si>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</si>
  <si>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</si>
  <si>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</si>
  <si>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</si>
  <si>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</si>
  <si>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</si>
  <si>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</si>
  <si>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</si>
  <si>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</si>
  <si>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</si>
  <si>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</si>
  <si>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</si>
  <si>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</si>
  <si>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</si>
  <si>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</si>
  <si>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</si>
  <si>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</si>
  <si>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</si>
  <si>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</si>
  <si>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</si>
  <si>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</si>
  <si>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</si>
  <si>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</si>
  <si>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</si>
  <si>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</si>
  <si>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</si>
  <si>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</si>
  <si>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</si>
  <si>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</si>
  <si>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</si>
  <si>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</si>
  <si>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</si>
  <si>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</si>
  <si>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</si>
  <si>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</si>
  <si>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</si>
  <si>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</si>
  <si>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</si>
  <si>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</si>
  <si>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</si>
  <si>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</si>
  <si>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</si>
  <si>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</si>
  <si>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</si>
  <si>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</si>
  <si>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</si>
  <si>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</si>
  <si>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</si>
  <si>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</si>
  <si>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</si>
  <si>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</si>
  <si>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</si>
  <si>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</si>
  <si>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</si>
  <si>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</si>
  <si>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</si>
  <si>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</si>
  <si>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</si>
  <si>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</si>
  <si>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</si>
  <si>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</si>
  <si>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</si>
  <si>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</si>
  <si>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</si>
  <si>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</si>
  <si>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</si>
  <si>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</si>
  <si>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</si>
  <si>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</si>
  <si>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</si>
  <si>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</si>
  <si>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</si>
  <si>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</si>
  <si>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</si>
  <si>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</si>
  <si>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</si>
  <si>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</si>
  <si>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</si>
  <si>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</si>
  <si>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</si>
  <si>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</si>
  <si>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</si>
  <si>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</si>
  <si>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</si>
  <si>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</si>
  <si>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</si>
  <si>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</si>
  <si>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</si>
  <si>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</si>
  <si>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</si>
  <si>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</si>
  <si>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</si>
  <si>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</si>
  <si>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</si>
  <si>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</si>
  <si>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</si>
  <si>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</si>
  <si>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</si>
  <si>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</si>
  <si>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</si>
  <si>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</si>
  <si>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</si>
  <si>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</si>
  <si>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</si>
  <si>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</si>
  <si>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</si>
  <si>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</si>
  <si>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</si>
  <si>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</si>
  <si>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</si>
  <si>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</si>
  <si>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</si>
  <si>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</si>
  <si>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</si>
  <si>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</si>
  <si>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</si>
  <si>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</si>
  <si>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</si>
  <si>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</si>
  <si>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</si>
  <si>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</si>
  <si>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</si>
  <si>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</si>
  <si>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</si>
  <si>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</si>
  <si>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</si>
  <si>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</si>
  <si>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</si>
  <si>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</si>
  <si>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</si>
  <si>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</si>
  <si>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</si>
  <si>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</si>
  <si>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</si>
  <si>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</si>
  <si>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</si>
  <si>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</si>
  <si>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</si>
  <si>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</si>
  <si>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</si>
  <si>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</si>
  <si>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</si>
  <si>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</si>
  <si>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</si>
  <si>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</si>
  <si>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</si>
  <si>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</si>
  <si>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</si>
  <si>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</si>
  <si>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</si>
  <si>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</si>
  <si>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</si>
  <si>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</si>
  <si>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</si>
  <si>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</si>
  <si>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</si>
  <si>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</si>
  <si>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</si>
  <si>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</si>
  <si>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</si>
  <si>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</si>
  <si>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</si>
  <si>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</si>
  <si>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</si>
  <si>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</si>
  <si>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</si>
  <si>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</si>
  <si>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</si>
  <si>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</si>
  <si>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</si>
  <si>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</si>
  <si>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</si>
  <si>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</si>
  <si>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</si>
  <si>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</si>
  <si>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</si>
  <si>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</si>
  <si>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</si>
  <si>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</si>
  <si>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</si>
  <si>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</si>
  <si>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</si>
  <si>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</si>
  <si>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</si>
  <si>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</si>
  <si>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</si>
  <si>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</si>
  <si>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</si>
  <si>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</si>
  <si>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</si>
  <si>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</si>
  <si>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</si>
  <si>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</si>
  <si>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</si>
  <si>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</si>
  <si>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</si>
  <si>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</si>
  <si>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</si>
  <si>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</si>
  <si>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</si>
  <si>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</si>
  <si>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</si>
  <si>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</si>
  <si>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</si>
  <si>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</si>
  <si>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</si>
  <si>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</si>
  <si>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</si>
  <si>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</si>
  <si>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</si>
  <si>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</si>
  <si>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</si>
  <si>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</si>
  <si>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</si>
  <si>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</si>
  <si>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</si>
  <si>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</si>
  <si>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</si>
  <si>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</si>
  <si>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</si>
  <si>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</si>
  <si>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</si>
  <si>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</si>
  <si>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</si>
  <si>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</si>
  <si>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</si>
  <si>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</si>
  <si>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</si>
  <si>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</si>
  <si>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</si>
  <si>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</si>
  <si>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</si>
  <si>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</si>
  <si>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</si>
  <si>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</si>
  <si>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</si>
  <si>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</si>
  <si>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</si>
  <si>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</si>
  <si>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</si>
  <si>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</si>
  <si>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</si>
  <si>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</si>
  <si>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</si>
  <si>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</si>
  <si>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</si>
  <si>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</si>
  <si>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</si>
  <si>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</si>
  <si>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</si>
  <si>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</si>
  <si>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</si>
  <si>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</si>
  <si>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</si>
  <si>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</si>
  <si>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</si>
  <si>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</si>
  <si>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</si>
  <si>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</si>
  <si>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</si>
  <si>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</si>
  <si>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</si>
  <si>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</si>
  <si>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</si>
  <si>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</si>
  <si>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</si>
  <si>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</si>
  <si>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</si>
  <si>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</si>
  <si>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</si>
  <si>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</si>
  <si>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</si>
  <si>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</si>
  <si>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</si>
  <si>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</si>
  <si>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</si>
  <si>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</si>
  <si>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</si>
  <si>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</si>
  <si>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</si>
  <si>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</si>
  <si>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</si>
  <si>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</si>
  <si>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</si>
  <si>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</si>
  <si>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</si>
  <si>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</si>
  <si>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</si>
  <si>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</si>
  <si>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</si>
  <si>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</si>
  <si>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</si>
  <si>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</si>
  <si>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</si>
  <si>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</si>
  <si>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</si>
  <si>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</si>
  <si>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</si>
  <si>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</si>
  <si>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</si>
  <si>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</si>
  <si>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</si>
  <si>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</si>
  <si>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</si>
  <si>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</si>
  <si>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</si>
  <si>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</si>
  <si>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</si>
  <si>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</si>
  <si>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</si>
  <si>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</si>
  <si>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</si>
  <si>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</si>
  <si>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</si>
  <si>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</si>
  <si>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</si>
  <si>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</si>
  <si>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</si>
  <si>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</si>
  <si>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</si>
  <si>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</si>
  <si>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</si>
  <si>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</si>
  <si>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</si>
  <si>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</si>
  <si>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</si>
  <si>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</si>
  <si>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</si>
  <si>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</si>
  <si>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</si>
  <si>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</si>
  <si>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</si>
  <si>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</si>
  <si>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</si>
  <si>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</si>
  <si>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</si>
  <si>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</si>
  <si>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</si>
  <si>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</si>
  <si>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</si>
  <si>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</si>
  <si>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</si>
  <si>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</si>
  <si>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</si>
  <si>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</si>
  <si>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</si>
  <si>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</si>
  <si>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</si>
  <si>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</si>
  <si>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</si>
  <si>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</si>
  <si>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</si>
  <si>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</si>
  <si>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</si>
  <si>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</si>
  <si>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</si>
  <si>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</si>
  <si>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</si>
  <si>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</si>
  <si>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</si>
  <si>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</si>
  <si>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</si>
  <si>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</si>
  <si>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</si>
  <si>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</si>
  <si>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</si>
  <si>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</si>
  <si>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</si>
  <si>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</si>
  <si>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</si>
  <si>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</si>
  <si>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</si>
  <si>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</si>
  <si>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</si>
  <si>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</si>
  <si>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</si>
  <si>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</si>
  <si>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</si>
  <si>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</si>
  <si>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</si>
  <si>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</si>
  <si>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</si>
  <si>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</si>
  <si>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</si>
  <si>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</si>
  <si>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</si>
  <si>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</si>
  <si>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</si>
  <si>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</si>
  <si>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</si>
  <si>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</si>
  <si>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</si>
  <si>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</si>
  <si>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</si>
  <si>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</si>
  <si>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</si>
  <si>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</si>
  <si>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</si>
  <si>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</si>
  <si>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</si>
  <si>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</si>
  <si>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</si>
  <si>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</si>
  <si>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</si>
  <si>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</si>
  <si>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</si>
  <si>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</si>
  <si>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</si>
  <si>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</si>
  <si>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</si>
  <si>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</si>
  <si>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</si>
  <si>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</si>
  <si>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</si>
  <si>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</si>
  <si>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</si>
  <si>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</si>
  <si>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</si>
  <si>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</si>
  <si>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</si>
  <si>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</si>
  <si>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</si>
  <si>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</si>
  <si>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</si>
  <si>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</si>
  <si>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</si>
  <si>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</si>
  <si>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</si>
  <si>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</si>
  <si>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</si>
  <si>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</si>
  <si>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</si>
  <si>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</si>
  <si>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</si>
  <si>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</si>
  <si>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</si>
  <si>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</si>
  <si>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</si>
  <si>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</si>
  <si>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</si>
  <si>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</si>
  <si>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</si>
  <si>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</si>
  <si>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</si>
  <si>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</si>
  <si>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</si>
  <si>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</si>
  <si>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</si>
  <si>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</si>
  <si>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</si>
  <si>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</si>
  <si>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</si>
  <si>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</si>
  <si>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</si>
  <si>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</si>
  <si>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</si>
  <si>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</si>
  <si>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</si>
  <si>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</si>
  <si>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</si>
  <si>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</si>
  <si>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</si>
  <si>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</si>
  <si>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</si>
  <si>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</si>
  <si>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</si>
  <si>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</si>
  <si>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</si>
  <si>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</si>
  <si>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</si>
  <si>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</si>
  <si>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</si>
  <si>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</si>
  <si>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</si>
  <si>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</si>
  <si>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</si>
  <si>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</si>
  <si>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</si>
  <si>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</si>
  <si>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</si>
  <si>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</si>
  <si>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</si>
  <si>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</si>
  <si>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</si>
  <si>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</si>
  <si>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</si>
  <si>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</si>
  <si>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</si>
  <si>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</si>
  <si>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</si>
  <si>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</si>
  <si>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</si>
  <si>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</si>
  <si>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</si>
  <si>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</si>
  <si>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</si>
  <si>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</si>
  <si>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</si>
  <si>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</si>
  <si>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</si>
  <si>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</si>
  <si>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</si>
  <si>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</si>
  <si>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</si>
  <si>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</si>
  <si>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</si>
  <si>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</si>
  <si>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</si>
  <si>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</si>
  <si>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</si>
  <si>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</si>
  <si>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</si>
  <si>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</si>
  <si>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</si>
  <si>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</si>
  <si>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</si>
  <si>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</si>
  <si>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</si>
  <si>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</si>
  <si>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</si>
  <si>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</si>
  <si>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</si>
  <si>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</si>
  <si>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</si>
  <si>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</si>
  <si>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</si>
  <si>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</si>
  <si>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</si>
  <si>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</si>
  <si>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</si>
  <si>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</si>
  <si>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</si>
  <si>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</si>
  <si>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</si>
  <si>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</si>
  <si>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</si>
  <si>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</si>
  <si>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</si>
  <si>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</si>
  <si>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</si>
  <si>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</si>
  <si>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</si>
  <si>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</si>
  <si>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</si>
  <si>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</si>
  <si>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</si>
  <si>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</si>
  <si>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</si>
  <si>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</si>
  <si>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</si>
  <si>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</si>
  <si>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</si>
  <si>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</si>
  <si>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</si>
  <si>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</si>
  <si>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</si>
  <si>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</si>
  <si>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</si>
  <si>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</si>
  <si>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</si>
  <si>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</si>
  <si>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</si>
  <si>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</si>
  <si>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</si>
  <si>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</si>
  <si>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</si>
  <si>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</si>
  <si>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</si>
  <si>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</si>
  <si>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</si>
  <si>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</si>
  <si>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</si>
  <si>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</si>
  <si>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</si>
  <si>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</si>
  <si>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</si>
  <si>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</si>
  <si>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</si>
  <si>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</si>
  <si>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</si>
  <si>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</si>
  <si>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</si>
  <si>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</si>
  <si>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</si>
  <si>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</si>
  <si>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</si>
  <si>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</si>
  <si>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</si>
  <si>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</si>
  <si>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</si>
  <si>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</si>
  <si>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</si>
  <si>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</si>
  <si>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</si>
  <si>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</si>
  <si>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</si>
  <si>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</si>
  <si>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</si>
  <si>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</si>
  <si>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</si>
  <si>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</si>
  <si>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</si>
  <si>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</si>
  <si>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</si>
  <si>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</si>
  <si>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</si>
  <si>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</si>
  <si>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</si>
  <si>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</si>
  <si>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</si>
  <si>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</si>
  <si>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</si>
  <si>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</si>
  <si>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</si>
  <si>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</si>
  <si>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</si>
  <si>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</si>
  <si>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</si>
  <si>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</si>
  <si>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</si>
  <si>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</si>
  <si>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</si>
  <si>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</si>
  <si>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</si>
  <si>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</si>
  <si>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</si>
  <si>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</si>
  <si>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</si>
  <si>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</si>
  <si>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</si>
  <si>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</si>
  <si>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</si>
  <si>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</si>
  <si>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</si>
  <si>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</si>
  <si>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</si>
  <si>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</si>
  <si>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</si>
  <si>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</si>
  <si>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</si>
  <si>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</si>
  <si>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</si>
  <si>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</si>
  <si>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</si>
  <si>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</si>
  <si>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</si>
  <si>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</si>
  <si>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</si>
  <si>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</si>
  <si>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</si>
  <si>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</si>
  <si>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</si>
  <si>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</si>
  <si>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</si>
  <si>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</si>
  <si>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</si>
  <si>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</si>
  <si>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</si>
  <si>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</si>
  <si>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</si>
  <si>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</si>
  <si>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</si>
  <si>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</si>
  <si>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</si>
  <si>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</si>
  <si>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</si>
  <si>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</si>
  <si>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</si>
  <si>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</si>
  <si>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</si>
  <si>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</si>
  <si>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</si>
  <si>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</si>
  <si>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</si>
  <si>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</si>
  <si>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</si>
  <si>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</si>
  <si>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</si>
  <si>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</si>
  <si>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</si>
  <si>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</si>
  <si>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</si>
  <si>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</si>
  <si>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</si>
  <si>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</si>
  <si>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</si>
  <si>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</si>
  <si>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</si>
  <si>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</si>
  <si>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</si>
  <si>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</si>
  <si>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</si>
  <si>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</si>
  <si>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</si>
  <si>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</si>
  <si>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</si>
  <si>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</si>
  <si>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</si>
  <si>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</si>
  <si>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</si>
  <si>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</si>
  <si>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</si>
  <si>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</si>
  <si>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</si>
  <si>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</si>
  <si>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</si>
  <si>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</si>
  <si>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</si>
  <si>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</si>
  <si>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</si>
  <si>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</si>
  <si>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</si>
  <si>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</si>
  <si>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</si>
  <si>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</si>
  <si>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</si>
  <si>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</si>
  <si>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</si>
  <si>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</si>
  <si>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</si>
  <si>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</si>
  <si>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</si>
  <si>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</si>
  <si>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</si>
  <si>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</si>
  <si>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</si>
  <si>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</si>
  <si>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</si>
  <si>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</si>
  <si>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</si>
  <si>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</si>
  <si>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</si>
  <si>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</si>
  <si>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</si>
  <si>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</si>
  <si>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</si>
  <si>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</si>
  <si>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</si>
  <si>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</si>
  <si>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</si>
  <si>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</si>
  <si>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</si>
  <si>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</si>
  <si>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</si>
  <si>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</si>
  <si>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</si>
  <si>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</si>
  <si>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</si>
  <si>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</si>
  <si>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</si>
  <si>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</si>
  <si>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</si>
  <si>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</si>
  <si>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</si>
  <si>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</si>
  <si>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</si>
  <si>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</si>
  <si>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</si>
  <si>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</si>
  <si>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</si>
  <si>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</si>
  <si>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</si>
  <si>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</si>
  <si>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</si>
  <si>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</si>
  <si>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</si>
  <si>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</si>
  <si>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</si>
  <si>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</si>
  <si>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</si>
  <si>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</si>
  <si>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</si>
  <si>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</si>
  <si>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</si>
  <si>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</si>
  <si>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</si>
  <si>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</si>
  <si>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</si>
  <si>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</si>
  <si>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</si>
  <si>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</si>
  <si>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</si>
  <si>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</si>
  <si>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</si>
  <si>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</si>
  <si>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</si>
  <si>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</si>
  <si>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</si>
  <si>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</si>
  <si>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</si>
  <si>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</si>
  <si>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</si>
  <si>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</si>
  <si>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</si>
  <si>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</si>
  <si>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</si>
  <si>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</si>
  <si>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</si>
  <si>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</si>
  <si>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</si>
  <si>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</si>
  <si>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</si>
  <si>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</si>
  <si>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</si>
  <si>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</si>
  <si>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</si>
  <si>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</si>
  <si>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</si>
  <si>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</si>
  <si>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</si>
  <si>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</si>
  <si>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</si>
  <si>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</si>
  <si>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</si>
  <si>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</si>
  <si>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</si>
  <si>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</si>
  <si>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</si>
  <si>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</si>
  <si>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</si>
  <si>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</si>
  <si>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</si>
  <si>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</si>
  <si>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</si>
  <si>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</si>
  <si>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</si>
  <si>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</si>
  <si>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</si>
  <si>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</si>
  <si>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</si>
  <si>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</si>
  <si>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</si>
  <si>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</si>
  <si>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</si>
  <si>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</si>
  <si>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</si>
  <si>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</si>
  <si>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</si>
  <si>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</si>
  <si>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</si>
  <si>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</si>
  <si>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</si>
  <si>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</si>
  <si>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</si>
  <si>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</si>
  <si>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</si>
  <si>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</si>
  <si>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</si>
  <si>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</si>
  <si>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</si>
  <si>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</si>
  <si>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</si>
  <si>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</si>
  <si>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</si>
  <si>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</si>
  <si>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</si>
  <si>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</si>
  <si>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</si>
  <si>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</si>
  <si>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</si>
  <si>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</si>
  <si>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</si>
  <si>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</si>
  <si>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</si>
  <si>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</si>
  <si>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</si>
  <si>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</si>
  <si>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</si>
  <si>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</si>
  <si>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</si>
  <si>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</si>
  <si>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</si>
  <si>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</si>
  <si>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</si>
  <si>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</si>
  <si>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</si>
  <si>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</si>
  <si>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</si>
  <si>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</si>
  <si>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</si>
  <si>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</si>
  <si>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</si>
  <si>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</si>
  <si>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</si>
  <si>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</si>
  <si>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</si>
  <si>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</si>
  <si>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</si>
  <si>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</si>
  <si>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</si>
  <si>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</si>
  <si>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</si>
  <si>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</si>
  <si>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</si>
  <si>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</si>
  <si>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</si>
  <si>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</si>
  <si>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</si>
  <si>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</si>
  <si>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</si>
  <si>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</si>
  <si>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</si>
  <si>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</si>
  <si>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</si>
  <si>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</si>
  <si>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</si>
  <si>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</si>
  <si>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</si>
  <si>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</si>
  <si>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</si>
  <si>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</si>
  <si>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</si>
  <si>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</si>
  <si>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</si>
  <si>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</si>
  <si>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</si>
  <si>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</si>
  <si>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</si>
  <si>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</si>
  <si>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</si>
  <si>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</si>
  <si>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</si>
  <si>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</si>
  <si>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</si>
  <si>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</si>
  <si>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</si>
  <si>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</si>
  <si>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</si>
  <si>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</si>
  <si>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</si>
  <si>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</si>
  <si>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</si>
  <si>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</si>
  <si>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</si>
  <si>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</si>
  <si>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</si>
  <si>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</si>
  <si>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</si>
  <si>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</si>
  <si>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</si>
  <si>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</si>
  <si>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</si>
  <si>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</si>
  <si>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</si>
  <si>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</si>
  <si>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</si>
  <si>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</si>
  <si>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</si>
  <si>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</si>
  <si>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</si>
  <si>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</si>
  <si>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</si>
  <si>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</si>
  <si>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</si>
  <si>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</si>
  <si>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</si>
  <si>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</si>
  <si>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</si>
  <si>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</si>
  <si>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</si>
  <si>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</si>
  <si>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</si>
  <si>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</si>
  <si>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</si>
  <si>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</si>
  <si>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</si>
  <si>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</si>
  <si>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</si>
  <si>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</si>
  <si>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</si>
  <si>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</si>
  <si>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</si>
  <si>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</si>
  <si>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</si>
  <si>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</si>
  <si>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</si>
  <si>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</si>
  <si>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</si>
  <si>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</si>
  <si>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</si>
  <si>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</si>
  <si>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</si>
  <si>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</si>
  <si>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</si>
  <si>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</si>
  <si>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</si>
  <si>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</si>
  <si>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</si>
  <si>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</si>
  <si>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</si>
  <si>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</si>
  <si>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</si>
  <si>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</si>
  <si>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</si>
  <si>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</si>
  <si>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</si>
  <si>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</si>
  <si>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</si>
  <si>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</si>
  <si>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</si>
  <si>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</si>
  <si>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</si>
  <si>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</si>
  <si>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</si>
  <si>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</si>
  <si>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</si>
  <si>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</si>
  <si>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</si>
  <si>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</si>
  <si>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</si>
  <si>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</si>
  <si>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</si>
  <si>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</si>
  <si>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</si>
  <si>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</si>
  <si>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</si>
  <si>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</si>
  <si>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</si>
  <si>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</si>
  <si>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</si>
  <si>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</si>
  <si>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</si>
  <si>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</si>
  <si>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</si>
  <si>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</si>
  <si>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</si>
  <si>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</si>
  <si>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</si>
  <si>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</si>
  <si>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</si>
  <si>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</si>
  <si>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</si>
  <si>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</si>
  <si>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</si>
  <si>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</si>
  <si>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</si>
  <si>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</si>
  <si>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</si>
  <si>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</si>
  <si>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</si>
  <si>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</si>
  <si>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</si>
  <si>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</si>
  <si>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</si>
  <si>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</si>
  <si>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</si>
  <si>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</si>
  <si>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</si>
  <si>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</si>
  <si>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</si>
  <si>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</si>
  <si>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</si>
  <si>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</si>
  <si>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</si>
  <si>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</si>
  <si>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</si>
  <si>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</si>
  <si>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</si>
  <si>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</si>
  <si>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</si>
  <si>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</si>
  <si>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</si>
  <si>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</si>
  <si>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</si>
  <si>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</si>
  <si>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</si>
  <si>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</si>
  <si>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</si>
  <si>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</si>
  <si>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</si>
  <si>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</si>
  <si>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</si>
  <si>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</si>
  <si>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</si>
  <si>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</si>
  <si>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</si>
  <si>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</si>
  <si>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</si>
  <si>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</si>
  <si>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</si>
  <si>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</si>
  <si>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</si>
  <si>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</si>
  <si>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</si>
  <si>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</si>
  <si>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</si>
  <si>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</si>
  <si>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</si>
  <si>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</si>
  <si>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</si>
  <si>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</si>
  <si>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</si>
  <si>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</si>
  <si>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</si>
  <si>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</si>
  <si>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</si>
  <si>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</si>
  <si>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</si>
  <si>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</si>
  <si>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</si>
  <si>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</si>
  <si>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</si>
  <si>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</si>
  <si>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</si>
  <si>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</si>
  <si>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</si>
  <si>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</si>
  <si>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</si>
  <si>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</si>
  <si>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</si>
  <si>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</si>
  <si>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</si>
  <si>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</si>
  <si>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</si>
  <si>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</si>
  <si>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</si>
  <si>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</si>
  <si>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</si>
  <si>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</si>
  <si>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</si>
  <si>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</si>
  <si>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</si>
  <si>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</si>
  <si>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</si>
  <si>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</si>
  <si>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</si>
  <si>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</si>
  <si>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</si>
  <si>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</si>
  <si>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</si>
  <si>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</si>
  <si>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</si>
  <si>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</si>
  <si>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</si>
  <si>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</si>
  <si>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</si>
  <si>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</si>
  <si>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</si>
  <si>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</si>
  <si>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</si>
  <si>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</si>
  <si>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</si>
  <si>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</si>
  <si>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</si>
  <si>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</si>
  <si>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</si>
  <si>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</si>
  <si>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</si>
  <si>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</si>
  <si>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</si>
  <si>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</si>
  <si>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</si>
  <si>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</si>
  <si>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</si>
  <si>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</si>
  <si>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</si>
  <si>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</si>
  <si>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</si>
  <si>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</si>
  <si>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</si>
  <si>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</si>
  <si>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</si>
  <si>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</si>
  <si>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</si>
  <si>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</si>
  <si>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</si>
  <si>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</si>
  <si>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</si>
  <si>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</si>
  <si>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</si>
  <si>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</si>
  <si>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</si>
  <si>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</si>
  <si>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</si>
  <si>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</si>
  <si>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</si>
  <si>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</si>
  <si>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</si>
  <si>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</si>
  <si>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</si>
  <si>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</si>
  <si>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</si>
  <si>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</si>
  <si>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</si>
  <si>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</si>
  <si>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</si>
  <si>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</si>
  <si>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</si>
  <si>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</si>
  <si>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</si>
  <si>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</si>
  <si>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</si>
  <si>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</si>
  <si>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</si>
  <si>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</si>
  <si>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</si>
  <si>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</si>
  <si>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</si>
  <si>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</si>
  <si>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</si>
  <si>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</si>
  <si>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</si>
  <si>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</si>
  <si>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</si>
  <si>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</si>
  <si>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</si>
  <si>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</si>
  <si>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</si>
  <si>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</si>
  <si>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</si>
  <si>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</si>
  <si>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</si>
  <si>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</si>
  <si>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</si>
  <si>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</si>
  <si>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</si>
  <si>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</si>
  <si>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</si>
  <si>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</si>
  <si>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</si>
  <si>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</si>
  <si>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</si>
  <si>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</si>
  <si>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</si>
  <si>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</si>
  <si>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</si>
  <si>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</si>
  <si>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</si>
  <si>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</si>
  <si>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</si>
  <si>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</si>
  <si>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</si>
  <si>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</si>
  <si>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</si>
  <si>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</si>
  <si>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</si>
  <si>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</si>
  <si>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</si>
  <si>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</si>
  <si>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</si>
  <si>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</si>
  <si>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</si>
  <si>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</si>
  <si>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</si>
  <si>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</si>
  <si>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</si>
  <si>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</si>
  <si>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</si>
  <si>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</si>
  <si>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</si>
  <si>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</si>
  <si>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</si>
  <si>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</si>
  <si>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</si>
  <si>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</si>
  <si>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</si>
  <si>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</si>
  <si>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</si>
  <si>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</si>
  <si>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</si>
  <si>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</si>
  <si>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</si>
  <si>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</si>
  <si>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</si>
  <si>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</si>
  <si>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</si>
  <si>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</si>
  <si>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</si>
  <si>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</si>
  <si>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</si>
  <si>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</si>
  <si>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</si>
  <si>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</si>
  <si>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</si>
  <si>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</si>
  <si>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</si>
  <si>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</si>
  <si>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</si>
  <si>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</si>
  <si>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</si>
  <si>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</si>
  <si>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</si>
  <si>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</si>
  <si>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</si>
  <si>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</si>
  <si>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</si>
  <si>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</si>
  <si>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</si>
  <si>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</si>
  <si>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</si>
  <si>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</si>
  <si>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</si>
  <si>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</si>
  <si>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</si>
  <si>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</si>
  <si>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</si>
  <si>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</si>
  <si>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</si>
  <si>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</si>
  <si>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</si>
  <si>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</si>
  <si>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</si>
  <si>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</si>
  <si>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</si>
  <si>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</si>
  <si>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</si>
  <si>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</si>
  <si>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</si>
  <si>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</si>
  <si>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</si>
  <si>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</si>
  <si>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</si>
  <si>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</si>
  <si>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</si>
  <si>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</si>
  <si>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</si>
  <si>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</si>
  <si>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</si>
  <si>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</si>
  <si>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</si>
  <si>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</si>
  <si>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</si>
  <si>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</si>
  <si>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</si>
  <si>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</si>
  <si>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</si>
  <si>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</si>
  <si>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</si>
  <si>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</si>
  <si>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</si>
  <si>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</si>
  <si>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</si>
  <si>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</si>
  <si>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</si>
  <si>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</si>
  <si>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</si>
  <si>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</si>
  <si>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</si>
  <si>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</si>
  <si>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</si>
  <si>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</si>
  <si>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</si>
  <si>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</si>
  <si>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</si>
  <si>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</si>
  <si>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</si>
  <si>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</si>
  <si>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</si>
  <si>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</si>
  <si>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</si>
  <si>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</si>
  <si>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</si>
  <si>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</si>
  <si>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</si>
  <si>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</si>
  <si>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</si>
  <si>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</si>
  <si>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</si>
  <si>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</si>
  <si>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</si>
  <si>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</si>
  <si>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</si>
  <si>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</si>
  <si>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</si>
  <si>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</si>
  <si>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</si>
  <si>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</si>
  <si>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</si>
  <si>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</si>
  <si>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</si>
  <si>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</si>
  <si>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</si>
  <si>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</si>
  <si>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</si>
  <si>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</si>
  <si>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</si>
  <si>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</si>
  <si>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</si>
  <si>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</si>
  <si>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</si>
  <si>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</si>
  <si>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</si>
  <si>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</si>
  <si>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</si>
  <si>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</si>
  <si>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</si>
  <si>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</si>
  <si>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</si>
  <si>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</si>
  <si>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</si>
  <si>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</si>
  <si>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</si>
  <si>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</si>
  <si>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</si>
  <si>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</si>
  <si>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</si>
  <si>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</si>
  <si>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</si>
  <si>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</si>
  <si>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</si>
  <si>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</si>
  <si>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</si>
  <si>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</si>
  <si>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</si>
  <si>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</si>
  <si>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</si>
  <si>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</si>
  <si>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</si>
  <si>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</si>
  <si>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</si>
  <si>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</si>
  <si>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</si>
  <si>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</si>
  <si>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</si>
  <si>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</si>
  <si>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</si>
  <si>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</si>
  <si>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</si>
  <si>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</si>
  <si>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</si>
  <si>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</si>
  <si>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</si>
  <si>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</si>
  <si>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</si>
  <si>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</si>
  <si>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</si>
  <si>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</si>
  <si>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</si>
  <si>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</si>
  <si>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</si>
  <si>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</si>
  <si>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</si>
  <si>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</si>
  <si>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</si>
  <si>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</si>
  <si>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</si>
  <si>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</si>
  <si>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</si>
  <si>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</si>
  <si>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</si>
  <si>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</si>
  <si>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</si>
  <si>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</si>
  <si>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</si>
  <si>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</si>
  <si>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</si>
  <si>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</si>
  <si>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</si>
  <si>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</si>
  <si>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</si>
  <si>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</si>
  <si>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</si>
  <si>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</si>
  <si>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</si>
  <si>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</si>
  <si>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</si>
  <si>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</si>
  <si>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</si>
  <si>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</si>
  <si>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</si>
  <si>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</si>
  <si>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</si>
  <si>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</si>
  <si>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</si>
  <si>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</si>
  <si>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</si>
  <si>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</si>
  <si>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</si>
  <si>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</si>
  <si>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</si>
  <si>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</si>
  <si>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</si>
  <si>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</si>
  <si>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</si>
  <si>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</si>
  <si>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</si>
  <si>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</si>
  <si>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</si>
  <si>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</si>
  <si>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</si>
  <si>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</si>
  <si>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</si>
  <si>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</si>
  <si>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</si>
  <si>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</si>
  <si>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</si>
  <si>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</si>
  <si>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</si>
  <si>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</si>
  <si>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</si>
  <si>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</si>
  <si>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</si>
  <si>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</si>
  <si>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</si>
  <si>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</si>
  <si>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</si>
  <si>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</si>
  <si>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</si>
  <si>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</si>
  <si>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</si>
  <si>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</si>
  <si>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</si>
  <si>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</si>
  <si>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</si>
  <si>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</si>
  <si>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</si>
  <si>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</si>
  <si>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</si>
  <si>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</si>
  <si>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</si>
  <si>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</si>
  <si>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</si>
  <si>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</si>
  <si>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</si>
  <si>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</si>
  <si>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</si>
  <si>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</si>
  <si>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</si>
  <si>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</si>
  <si>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</si>
  <si>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</si>
  <si>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</si>
  <si>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</si>
  <si>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</si>
  <si>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</si>
  <si>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</si>
  <si>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</si>
  <si>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</si>
  <si>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</si>
  <si>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</si>
  <si>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</si>
  <si>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</si>
  <si>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</si>
  <si>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</si>
  <si>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</si>
  <si>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</si>
  <si>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</si>
  <si>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</si>
  <si>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</si>
  <si>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</si>
  <si>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</si>
  <si>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</si>
  <si>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</si>
  <si>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</si>
  <si>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</si>
  <si>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</si>
  <si>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</si>
  <si>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</si>
  <si>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</si>
  <si>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</si>
  <si>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</si>
  <si>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</si>
  <si>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</si>
  <si>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</si>
  <si>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</si>
  <si>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</si>
  <si>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</si>
  <si>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</si>
  <si>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</si>
  <si>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</si>
  <si>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</si>
  <si>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</si>
  <si>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</si>
  <si>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</si>
  <si>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</si>
  <si>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</si>
  <si>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</si>
  <si>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</si>
  <si>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</si>
  <si>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</si>
  <si>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</si>
  <si>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</si>
  <si>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</si>
  <si>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</si>
  <si>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</si>
  <si>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</si>
  <si>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</si>
  <si>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</si>
  <si>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</si>
  <si>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</si>
  <si>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</si>
  <si>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</si>
  <si>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</si>
  <si>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</si>
  <si>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</si>
  <si>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</si>
  <si>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</si>
  <si>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</si>
  <si>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</si>
  <si>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</si>
  <si>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</si>
  <si>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</si>
  <si>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</si>
  <si>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</si>
  <si>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</si>
  <si>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</si>
  <si>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</si>
  <si>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</si>
  <si>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</si>
  <si>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</si>
  <si>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</si>
  <si>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</si>
  <si>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</si>
  <si>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</si>
  <si>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</si>
  <si>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</si>
  <si>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</si>
  <si>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</si>
  <si>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</si>
  <si>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</si>
  <si>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</si>
  <si>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</si>
  <si>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</si>
  <si>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</si>
  <si>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</si>
  <si>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</si>
  <si>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</si>
  <si>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</si>
  <si>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</si>
  <si>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</si>
  <si>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</si>
  <si>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</si>
  <si>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</si>
  <si>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</si>
  <si>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</si>
  <si>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</si>
  <si>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</si>
  <si>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</si>
  <si>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</si>
  <si>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</si>
  <si>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</si>
  <si>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</si>
  <si>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</si>
  <si>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</si>
  <si>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</si>
  <si>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</si>
  <si>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</si>
  <si>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</si>
  <si>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</si>
  <si>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</si>
  <si>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</si>
  <si>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</si>
  <si>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</si>
  <si>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</si>
  <si>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</si>
  <si>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</si>
  <si>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</si>
  <si>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</si>
  <si>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</si>
  <si>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</si>
  <si>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</si>
  <si>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</si>
  <si>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</si>
  <si>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</si>
  <si>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</si>
  <si>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</si>
  <si>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</si>
  <si>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</si>
  <si>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</si>
  <si>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</si>
  <si>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</si>
  <si>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</si>
  <si>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</si>
  <si>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</si>
  <si>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</si>
  <si>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</si>
  <si>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</si>
  <si>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</si>
  <si>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</si>
  <si>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</si>
  <si>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</si>
  <si>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</si>
  <si>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</si>
  <si>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</si>
  <si>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</si>
  <si>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</si>
  <si>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</si>
  <si>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</si>
  <si>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</si>
  <si>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</si>
  <si>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</si>
  <si>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</si>
  <si>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</si>
  <si>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</si>
  <si>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</si>
  <si>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</si>
  <si>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</si>
  <si>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</si>
  <si>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</si>
  <si>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</si>
  <si>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</si>
  <si>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</si>
  <si>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</si>
  <si>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</si>
  <si>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</si>
  <si>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</si>
  <si>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</si>
  <si>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</si>
  <si>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</si>
  <si>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</si>
  <si>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</si>
  <si>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</si>
  <si>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</si>
  <si>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</si>
  <si>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</si>
  <si>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</si>
  <si>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</si>
  <si>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</si>
  <si>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</si>
  <si>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</si>
  <si>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</si>
  <si>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</si>
  <si>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</si>
  <si>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</si>
  <si>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</si>
  <si>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</si>
  <si>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</si>
  <si>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</si>
  <si>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</si>
  <si>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</si>
  <si>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</si>
  <si>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</si>
  <si>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</si>
  <si>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</si>
  <si>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</si>
  <si>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</si>
  <si>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</si>
  <si>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</si>
  <si>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</si>
  <si>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</si>
  <si>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</si>
  <si>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</si>
  <si>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</si>
  <si>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</si>
  <si>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</si>
  <si>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</si>
  <si>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</si>
  <si>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</si>
  <si>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</si>
  <si>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</si>
  <si>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</si>
  <si>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</si>
  <si>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</si>
  <si>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</si>
  <si>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</si>
  <si>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</si>
  <si>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</si>
  <si>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</si>
  <si>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</si>
  <si>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</si>
  <si>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</si>
  <si>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</si>
  <si>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</si>
  <si>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</si>
  <si>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</si>
  <si>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</si>
  <si>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</si>
  <si>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</si>
  <si>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</si>
  <si>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</si>
  <si>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</si>
  <si>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</si>
  <si>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</si>
  <si>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</si>
  <si>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</si>
  <si>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</si>
  <si>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</si>
  <si>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</si>
  <si>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</si>
  <si>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</si>
  <si>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</si>
  <si>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</si>
  <si>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</si>
  <si>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</si>
  <si>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</si>
  <si>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</si>
  <si>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</si>
  <si>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</si>
  <si>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</si>
  <si>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</si>
  <si>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</si>
  <si>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</si>
  <si>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</si>
  <si>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</si>
  <si>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</si>
  <si>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</si>
  <si>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</si>
  <si>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</si>
  <si>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</si>
  <si>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</si>
  <si>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</si>
  <si>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</si>
  <si>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</si>
  <si>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</si>
  <si>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</si>
  <si>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</si>
  <si>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</si>
  <si>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</si>
  <si>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</si>
  <si>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</si>
  <si>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</si>
  <si>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</si>
  <si>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</si>
  <si>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</si>
  <si>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</si>
  <si>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</si>
  <si>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</si>
  <si>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</si>
  <si>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</si>
  <si>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</si>
  <si>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</si>
  <si>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</si>
  <si>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</si>
  <si>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</si>
  <si>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</si>
  <si>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</si>
  <si>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</si>
  <si>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</si>
  <si>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</si>
  <si>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</si>
  <si>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</si>
  <si>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</si>
  <si>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</si>
  <si>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</si>
  <si>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</si>
  <si>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</si>
  <si>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</si>
  <si>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</si>
  <si>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</si>
  <si>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</si>
  <si>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</si>
  <si>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</si>
  <si>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</si>
  <si>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</si>
  <si>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</si>
  <si>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</si>
  <si>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</si>
  <si>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</si>
  <si>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</si>
  <si>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</si>
  <si>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</si>
  <si>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</si>
  <si>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</si>
  <si>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</si>
  <si>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</si>
  <si>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</si>
  <si>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</si>
  <si>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</si>
  <si>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</si>
  <si>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</si>
  <si>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</si>
  <si>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</si>
  <si>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</si>
  <si>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</si>
  <si>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</si>
  <si>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</si>
  <si>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</si>
  <si>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</si>
  <si>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</si>
  <si>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</si>
  <si>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</si>
  <si>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</si>
  <si>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</si>
  <si>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</si>
  <si>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</si>
  <si>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</si>
  <si>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</si>
  <si>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</si>
  <si>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</si>
  <si>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</si>
  <si>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</si>
  <si>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</si>
  <si>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</si>
  <si>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</si>
  <si>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</si>
  <si>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</si>
  <si>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</si>
  <si>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</si>
  <si>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</si>
  <si>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</si>
  <si>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</si>
  <si>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</si>
  <si>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</si>
  <si>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</si>
  <si>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</si>
  <si>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</si>
  <si>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</si>
  <si>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</si>
  <si>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</si>
  <si>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</si>
  <si>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</si>
  <si>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</si>
  <si>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</si>
  <si>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</si>
  <si>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</si>
  <si>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</si>
  <si>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</si>
  <si>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</si>
  <si>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</si>
  <si>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</si>
  <si>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</si>
  <si>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</si>
  <si>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</si>
  <si>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</si>
  <si>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</si>
  <si>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</si>
  <si>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</si>
  <si>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</si>
  <si>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</si>
  <si>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</si>
  <si>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</si>
  <si>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</si>
  <si>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</si>
  <si>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</si>
  <si>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</si>
  <si>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</si>
  <si>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</si>
  <si>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</si>
  <si>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</si>
  <si>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</si>
  <si>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</si>
  <si>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</si>
  <si>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</si>
  <si>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</si>
  <si>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</si>
  <si>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</si>
  <si>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</si>
  <si>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</si>
  <si>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</si>
  <si>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</si>
  <si>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</si>
  <si>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</si>
  <si>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</si>
  <si>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</si>
  <si>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</si>
  <si>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</si>
  <si>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</si>
  <si>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</si>
  <si>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</si>
  <si>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</si>
  <si>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</si>
  <si>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</si>
  <si>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</si>
  <si>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</si>
  <si>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</si>
  <si>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</si>
  <si>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</si>
  <si>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</si>
  <si>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</si>
  <si>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</si>
  <si>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</si>
  <si>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</si>
  <si>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</si>
  <si>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</si>
  <si>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</si>
  <si>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</si>
  <si>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</si>
  <si>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</si>
  <si>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</si>
  <si>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</si>
  <si>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</si>
  <si>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</si>
  <si>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</si>
  <si>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</si>
  <si>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</si>
  <si>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</si>
  <si>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</si>
  <si>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</si>
  <si>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</si>
  <si>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</si>
  <si>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</si>
  <si>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</si>
  <si>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</si>
  <si>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</si>
  <si>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</si>
  <si>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</si>
  <si>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</si>
  <si>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</si>
  <si>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</si>
  <si>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</si>
  <si>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</si>
  <si>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</si>
  <si>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</si>
  <si>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</si>
  <si>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</si>
  <si>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</si>
  <si>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</si>
  <si>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</si>
  <si>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</si>
  <si>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</si>
  <si>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</si>
  <si>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</si>
  <si>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</si>
  <si>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</si>
  <si>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</si>
  <si>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</si>
  <si>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</si>
  <si>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</si>
  <si>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</si>
  <si>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</si>
  <si>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</si>
  <si>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</si>
  <si>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</si>
  <si>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</si>
  <si>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</si>
  <si>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</si>
  <si>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</si>
  <si>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</si>
  <si>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</si>
  <si>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</si>
  <si>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</si>
  <si>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</si>
  <si>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</si>
  <si>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</si>
  <si>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</si>
  <si>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</si>
  <si>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</si>
  <si>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</si>
  <si>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</si>
  <si>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</si>
  <si>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</si>
  <si>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</si>
  <si>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</si>
  <si>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</si>
  <si>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</si>
  <si>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</si>
  <si>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</si>
  <si>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</si>
  <si>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</si>
  <si>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</si>
  <si>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</si>
  <si>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</si>
  <si>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</si>
  <si>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</si>
  <si>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</si>
  <si>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</si>
  <si>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</si>
  <si>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</si>
  <si>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</si>
  <si>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</si>
  <si>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</si>
  <si>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</si>
  <si>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</si>
  <si>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</si>
  <si>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</si>
  <si>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</si>
  <si>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</si>
  <si>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</si>
  <si>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</si>
  <si>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</si>
  <si>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</si>
  <si>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</si>
  <si>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</si>
  <si>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</si>
  <si>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</si>
  <si>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</si>
  <si>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</si>
  <si>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</si>
  <si>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</si>
  <si>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</si>
  <si>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</si>
  <si>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</si>
  <si>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</si>
  <si>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</si>
  <si>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</si>
  <si>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</si>
  <si>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</si>
  <si>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</si>
  <si>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</si>
  <si>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</si>
  <si>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</si>
  <si>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</si>
  <si>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</si>
  <si>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</si>
  <si>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</si>
  <si>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</si>
  <si>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</si>
  <si>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</si>
  <si>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</si>
  <si>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</si>
  <si>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</si>
  <si>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</si>
  <si>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</si>
  <si>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</si>
  <si>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</si>
  <si>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</si>
  <si>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</si>
  <si>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</si>
  <si>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</si>
  <si>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</si>
  <si>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</si>
  <si>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</si>
  <si>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</si>
  <si>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</si>
  <si>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</si>
  <si>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</si>
  <si>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</si>
  <si>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</si>
  <si>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</si>
  <si>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</si>
  <si>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</si>
  <si>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</si>
  <si>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</si>
  <si>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</si>
  <si>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</si>
  <si>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</si>
  <si>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</si>
  <si>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</si>
  <si>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</si>
  <si>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</si>
  <si>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</si>
  <si>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</si>
  <si>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</si>
  <si>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</si>
  <si>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</si>
  <si>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</si>
  <si>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</si>
  <si>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</si>
  <si>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</si>
  <si>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</si>
  <si>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</si>
  <si>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</si>
  <si>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</si>
  <si>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</si>
  <si>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</si>
  <si>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</si>
  <si>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</si>
  <si>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</si>
  <si>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</si>
  <si>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</si>
  <si>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</si>
  <si>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</si>
  <si>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</si>
  <si>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</si>
  <si>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</si>
  <si>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</si>
  <si>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</si>
  <si>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</si>
  <si>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</si>
  <si>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</si>
  <si>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</si>
  <si>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</si>
  <si>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</si>
  <si>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</si>
  <si>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</si>
  <si>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</si>
  <si>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</si>
  <si>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</si>
  <si>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</si>
  <si>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</si>
  <si>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</si>
  <si>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</si>
  <si>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</si>
  <si>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</si>
  <si>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</si>
  <si>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</si>
  <si>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</si>
  <si>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</si>
  <si>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</si>
  <si>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</si>
  <si>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</si>
  <si>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</si>
  <si>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</si>
  <si>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</si>
  <si>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</si>
  <si>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</si>
  <si>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</si>
  <si>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</si>
  <si>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</si>
  <si>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</si>
  <si>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</si>
  <si>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</si>
  <si>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</si>
  <si>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</si>
  <si>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</si>
  <si>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</si>
  <si>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</si>
  <si>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</si>
  <si>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</si>
  <si>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</si>
  <si>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</si>
  <si>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</si>
  <si>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</si>
  <si>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</si>
  <si>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</si>
  <si>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</si>
  <si>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</si>
  <si>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</si>
  <si>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</si>
  <si>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</si>
  <si>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</si>
  <si>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</si>
  <si>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</si>
  <si>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</si>
  <si>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</si>
  <si>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</si>
  <si>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</si>
  <si>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</si>
  <si>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</si>
  <si>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</si>
  <si>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</si>
  <si>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</si>
  <si>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</si>
  <si>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</si>
  <si>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</si>
  <si>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</si>
  <si>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</si>
  <si>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</si>
  <si>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</si>
  <si>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</si>
  <si>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</si>
  <si>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</si>
  <si>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</si>
  <si>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</si>
  <si>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</si>
  <si>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</si>
  <si>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</si>
  <si>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</si>
  <si>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</si>
  <si>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</si>
  <si>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</si>
  <si>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</si>
  <si>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</si>
  <si>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</si>
  <si>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</si>
  <si>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</si>
  <si>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</si>
  <si>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</si>
  <si>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</si>
  <si>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</si>
  <si>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</si>
  <si>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</si>
  <si>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</si>
  <si>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</si>
  <si>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</si>
  <si>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</si>
  <si>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</si>
  <si>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</si>
  <si>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</si>
  <si>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</si>
  <si>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</si>
  <si>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</si>
  <si>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</si>
  <si>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</si>
  <si>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</si>
  <si>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</si>
  <si>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</si>
  <si>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</si>
  <si>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</si>
  <si>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</si>
  <si>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</si>
  <si>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</si>
  <si>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</si>
  <si>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</si>
  <si>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</si>
  <si>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</si>
  <si>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</si>
  <si>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</si>
  <si>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</si>
  <si>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</si>
  <si>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</si>
  <si>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</si>
  <si>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</si>
  <si>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</si>
  <si>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</si>
  <si>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</si>
  <si>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</si>
  <si>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</si>
  <si>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</si>
  <si>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</si>
  <si>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</si>
  <si>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</si>
  <si>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</si>
  <si>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</si>
  <si>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</si>
  <si>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</si>
  <si>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</si>
  <si>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</si>
  <si>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</si>
  <si>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</si>
  <si>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</si>
  <si>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</si>
  <si>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</si>
  <si>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</si>
  <si>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</si>
  <si>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</si>
  <si>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</si>
  <si>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</si>
  <si>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</si>
  <si>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</si>
  <si>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</si>
  <si>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</si>
  <si>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</si>
  <si>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</si>
  <si>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</si>
  <si>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</si>
  <si>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</si>
  <si>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</si>
  <si>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</si>
  <si>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</si>
  <si>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</si>
  <si>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</si>
  <si>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</si>
  <si>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</si>
  <si>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</si>
  <si>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</si>
  <si>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</si>
  <si>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</si>
  <si>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</si>
  <si>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</si>
  <si>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</si>
  <si>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</si>
  <si>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</si>
  <si>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</si>
  <si>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</si>
  <si>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</si>
  <si>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</si>
  <si>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</si>
  <si>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</si>
  <si>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</si>
  <si>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</si>
  <si>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</si>
  <si>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</si>
  <si>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</si>
  <si>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</si>
  <si>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</si>
  <si>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</si>
  <si>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</si>
  <si>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</si>
  <si>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</si>
  <si>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</si>
  <si>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</si>
  <si>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</si>
  <si>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</si>
  <si>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</si>
  <si>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</si>
  <si>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</si>
  <si>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</si>
  <si>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</si>
  <si>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</si>
  <si>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</si>
  <si>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</si>
  <si>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</si>
  <si>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</si>
  <si>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</si>
  <si>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</si>
  <si>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</si>
  <si>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</si>
  <si>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</si>
  <si>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</si>
  <si>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</si>
  <si>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</si>
  <si>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</si>
  <si>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</si>
  <si>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</si>
  <si>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</si>
  <si>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</si>
  <si>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</si>
  <si>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</si>
  <si>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</si>
  <si>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</si>
  <si>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</si>
  <si>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</si>
  <si>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</si>
  <si>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</si>
  <si>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</si>
  <si>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</si>
  <si>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</si>
  <si>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</si>
  <si>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</si>
  <si>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</si>
  <si>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</si>
  <si>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</si>
  <si>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</si>
  <si>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</si>
  <si>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</si>
  <si>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</si>
  <si>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</si>
  <si>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</si>
  <si>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</si>
  <si>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</si>
  <si>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</si>
  <si>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</si>
  <si>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</si>
  <si>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</si>
  <si>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</si>
  <si>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</si>
  <si>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</si>
  <si>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</si>
  <si>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</si>
  <si>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</si>
  <si>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</si>
  <si>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</si>
  <si>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</si>
  <si>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</si>
  <si>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</si>
  <si>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</si>
  <si>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</si>
  <si>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</si>
  <si>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</si>
  <si>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</si>
  <si>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</si>
  <si>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</si>
  <si>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</si>
  <si>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</si>
  <si>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</si>
  <si>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</si>
  <si>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</si>
  <si>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</si>
  <si>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</si>
  <si>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</si>
  <si>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</si>
  <si>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</si>
  <si>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</si>
  <si>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</si>
  <si>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</si>
  <si>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</si>
  <si>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</si>
  <si>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</si>
  <si>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</si>
  <si>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</si>
  <si>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</si>
  <si>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</si>
  <si>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</si>
  <si>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</si>
  <si>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</si>
  <si>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</si>
  <si>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</si>
  <si>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</si>
  <si>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</si>
  <si>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</si>
  <si>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</si>
  <si>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</si>
  <si>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</si>
  <si>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</si>
  <si>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</si>
  <si>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</si>
  <si>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</si>
  <si>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</si>
  <si>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</si>
  <si>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</si>
  <si>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</si>
  <si>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</si>
  <si>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</si>
  <si>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</si>
  <si>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</si>
  <si>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</si>
  <si>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</si>
  <si>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</si>
  <si>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</si>
  <si>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</si>
  <si>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</si>
  <si>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</si>
  <si>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</si>
  <si>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</si>
  <si>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</si>
  <si>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</si>
  <si>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</si>
  <si>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</si>
  <si>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</si>
  <si>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</si>
  <si>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</si>
  <si>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</si>
  <si>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</si>
  <si>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</si>
  <si>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</si>
  <si>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</si>
  <si>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</si>
  <si>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</si>
  <si>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</si>
  <si>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</si>
  <si>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</si>
  <si>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</si>
  <si>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</si>
  <si>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</si>
  <si>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</si>
  <si>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</si>
  <si>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</si>
  <si>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</si>
  <si>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</si>
  <si>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</si>
  <si>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</si>
  <si>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</si>
  <si>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</si>
  <si>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</si>
  <si>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</si>
  <si>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</si>
  <si>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</si>
  <si>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</si>
  <si>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</si>
  <si>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</si>
  <si>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</si>
  <si>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</si>
  <si>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</si>
  <si>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</si>
  <si>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</si>
  <si>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</si>
  <si>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</si>
  <si>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</si>
  <si>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</si>
  <si>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</si>
  <si>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</si>
  <si>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</si>
  <si>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</si>
  <si>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</si>
  <si>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</si>
  <si>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</si>
  <si>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</si>
  <si>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</si>
  <si>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</si>
  <si>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</si>
  <si>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</si>
  <si>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</si>
  <si>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</si>
  <si>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</si>
  <si>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</si>
  <si>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</si>
  <si>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</si>
  <si>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</si>
  <si>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</si>
  <si>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</si>
  <si>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</si>
  <si>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</si>
  <si>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</si>
  <si>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</si>
  <si>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</si>
  <si>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</si>
  <si>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</si>
  <si>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</si>
  <si>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</si>
  <si>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</si>
  <si>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</si>
  <si>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</si>
  <si>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</si>
  <si>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</si>
  <si>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</si>
  <si>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</si>
  <si>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</si>
  <si>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</si>
  <si>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</si>
  <si>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</si>
  <si>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</si>
  <si>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</si>
  <si>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</si>
  <si>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</si>
  <si>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</si>
  <si>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</si>
  <si>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</si>
  <si>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</si>
  <si>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</si>
  <si>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</si>
  <si>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</si>
  <si>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</si>
  <si>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</si>
  <si>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</si>
  <si>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</si>
  <si>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</si>
  <si>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</si>
  <si>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</si>
  <si>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</si>
  <si>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</si>
  <si>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</si>
  <si>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</si>
  <si>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</si>
  <si>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DR. VINKA ŽGANCA ZAGREB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</si>
</sst>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12806027</v>
      </c>
      <c r="D2" s="6">
        <f>'PR-RAS'!E6</f>
        <v>13841684.65</v>
      </c>
      <c r="E2" s="6">
        <v>0</v>
      </c>
      <c r="F2" s="6">
        <v>0</v>
      </c>
      <c r="G2" s="7">
        <f t="shared" ref="G2:G264" si="0">(B2/1000)*(C2*1+D2*2)</f>
        <v>40489.3963</v>
      </c>
      <c r="H2" s="7">
        <f t="shared" ref="H2:H264" si="1">ABS(C2-ROUND(C2,0))+ABS(D2-ROUND(D2,0))</f>
        <v>0.34999999962747097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10912126</v>
      </c>
      <c r="D46" s="1">
        <f>'PR-RAS'!E50</f>
        <v>11435810.780000001</v>
      </c>
      <c r="E46" s="1">
        <v>0</v>
      </c>
      <c r="F46" s="1">
        <v>0</v>
      </c>
      <c r="G46" s="2">
        <f t="shared" si="0"/>
        <v>1520268.6402</v>
      </c>
      <c r="H46" s="2">
        <f t="shared" si="1"/>
        <v>0.2199999988079071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35609.4</v>
      </c>
      <c r="E50" s="1">
        <v>0</v>
      </c>
      <c r="F50" s="1">
        <v>0</v>
      </c>
      <c r="G50" s="2">
        <f t="shared" si="0"/>
        <v>3489.7212000000004</v>
      </c>
      <c r="H50" s="2">
        <f t="shared" si="1"/>
        <v>0.40000000000145519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35609.4</v>
      </c>
      <c r="E53" s="1">
        <v>0</v>
      </c>
      <c r="F53" s="1">
        <v>0</v>
      </c>
      <c r="G53" s="2">
        <f t="shared" si="0"/>
        <v>3703.3775999999998</v>
      </c>
      <c r="H53" s="2">
        <f t="shared" si="1"/>
        <v>0.40000000000145519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10866954</v>
      </c>
      <c r="D64" s="1">
        <f>'PR-RAS'!E68</f>
        <v>11311748.32</v>
      </c>
      <c r="E64" s="1">
        <v>0</v>
      </c>
      <c r="F64" s="1">
        <v>0</v>
      </c>
      <c r="G64" s="2">
        <f t="shared" si="0"/>
        <v>2109898.3903200002</v>
      </c>
      <c r="H64" s="2">
        <f t="shared" si="1"/>
        <v>0.32000000029802322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10866954</v>
      </c>
      <c r="D65" s="1">
        <f>'PR-RAS'!E69</f>
        <v>11311748.32</v>
      </c>
      <c r="E65" s="1">
        <v>0</v>
      </c>
      <c r="F65" s="1">
        <v>0</v>
      </c>
      <c r="G65" s="2">
        <f t="shared" si="0"/>
        <v>2143388.8409600002</v>
      </c>
      <c r="H65" s="2">
        <f t="shared" si="1"/>
        <v>0.32000000029802322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45172</v>
      </c>
      <c r="D73" s="1">
        <f>'PR-RAS'!E77</f>
        <v>88453.06</v>
      </c>
      <c r="E73" s="1">
        <v>0</v>
      </c>
      <c r="F73" s="1">
        <v>0</v>
      </c>
      <c r="G73" s="2">
        <f t="shared" si="0"/>
        <v>15989.624639999998</v>
      </c>
      <c r="H73" s="2">
        <f t="shared" si="1"/>
        <v>5.9999999997671694E-2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2376</v>
      </c>
      <c r="E74" s="1">
        <v>0</v>
      </c>
      <c r="F74" s="1">
        <v>0</v>
      </c>
      <c r="G74" s="2">
        <f t="shared" si="0"/>
        <v>346.89599999999996</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45172</v>
      </c>
      <c r="D76" s="1">
        <f>'PR-RAS'!E80</f>
        <v>86077.06</v>
      </c>
      <c r="E76" s="1">
        <v>0</v>
      </c>
      <c r="F76" s="1">
        <v>0</v>
      </c>
      <c r="G76" s="2">
        <f t="shared" si="0"/>
        <v>16299.458999999999</v>
      </c>
      <c r="H76" s="2">
        <f t="shared" si="1"/>
        <v>5.9999999997671694E-2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v>
      </c>
      <c r="E78" s="1">
        <v>0</v>
      </c>
      <c r="F78" s="1">
        <v>0</v>
      </c>
      <c r="G78" s="2">
        <f t="shared" si="0"/>
        <v>7.6999999999999999E-2</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v>
      </c>
      <c r="E79" s="1">
        <v>0</v>
      </c>
      <c r="F79" s="1">
        <v>0</v>
      </c>
      <c r="G79" s="2">
        <f t="shared" si="0"/>
        <v>7.8E-2</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v>
      </c>
      <c r="E81" s="1">
        <v>0</v>
      </c>
      <c r="F81" s="1">
        <v>0</v>
      </c>
      <c r="G81" s="2">
        <f t="shared" si="0"/>
        <v>0.08</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482945</v>
      </c>
      <c r="D102" s="1">
        <f>'PR-RAS'!E106</f>
        <v>597022.78</v>
      </c>
      <c r="E102" s="1">
        <v>0</v>
      </c>
      <c r="F102" s="1">
        <v>0</v>
      </c>
      <c r="G102" s="2">
        <f t="shared" si="0"/>
        <v>169376.04656000002</v>
      </c>
      <c r="H102" s="2">
        <f t="shared" si="1"/>
        <v>0.21999999997206032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482945</v>
      </c>
      <c r="D108" s="1">
        <f>'PR-RAS'!E112</f>
        <v>597022.78</v>
      </c>
      <c r="E108" s="1">
        <v>0</v>
      </c>
      <c r="F108" s="1">
        <v>0</v>
      </c>
      <c r="G108" s="2">
        <f t="shared" si="0"/>
        <v>179437.98991999999</v>
      </c>
      <c r="H108" s="2">
        <f t="shared" si="1"/>
        <v>0.21999999997206032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482945</v>
      </c>
      <c r="D113" s="1">
        <f>'PR-RAS'!E117</f>
        <v>597022.78</v>
      </c>
      <c r="E113" s="1">
        <v>0</v>
      </c>
      <c r="F113" s="1">
        <v>0</v>
      </c>
      <c r="G113" s="2">
        <f t="shared" si="0"/>
        <v>187822.94272000002</v>
      </c>
      <c r="H113" s="2">
        <f t="shared" si="1"/>
        <v>0.21999999997206032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10300</v>
      </c>
      <c r="D120" s="1">
        <f>'PR-RAS'!E124</f>
        <v>45920.89</v>
      </c>
      <c r="E120" s="1">
        <v>0</v>
      </c>
      <c r="F120" s="1">
        <v>0</v>
      </c>
      <c r="G120" s="2">
        <f t="shared" si="0"/>
        <v>12154.871819999998</v>
      </c>
      <c r="H120" s="2">
        <f t="shared" si="1"/>
        <v>0.11000000000058208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10300</v>
      </c>
      <c r="D121" s="1">
        <f>'PR-RAS'!E125</f>
        <v>45920.89</v>
      </c>
      <c r="E121" s="1">
        <v>0</v>
      </c>
      <c r="F121" s="1">
        <v>0</v>
      </c>
      <c r="G121" s="2">
        <f t="shared" si="0"/>
        <v>12257.0136</v>
      </c>
      <c r="H121" s="2">
        <f t="shared" si="1"/>
        <v>0.11000000000058208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10300</v>
      </c>
      <c r="D123" s="1">
        <f>'PR-RAS'!E127</f>
        <v>45920.89</v>
      </c>
      <c r="E123" s="1">
        <v>0</v>
      </c>
      <c r="F123" s="1">
        <v>0</v>
      </c>
      <c r="G123" s="2">
        <f t="shared" si="0"/>
        <v>12461.29716</v>
      </c>
      <c r="H123" s="2">
        <f t="shared" si="1"/>
        <v>0.11000000000058208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1400655</v>
      </c>
      <c r="D129" s="1">
        <f>'PR-RAS'!E133</f>
        <v>1762930.2</v>
      </c>
      <c r="E129" s="1">
        <v>0</v>
      </c>
      <c r="F129" s="1">
        <v>0</v>
      </c>
      <c r="G129" s="2">
        <f t="shared" si="0"/>
        <v>630593.97120000003</v>
      </c>
      <c r="H129" s="2">
        <f t="shared" si="1"/>
        <v>0.19999999995343387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1400655</v>
      </c>
      <c r="D130" s="1">
        <f>'PR-RAS'!E134</f>
        <v>1762930.2</v>
      </c>
      <c r="E130" s="1">
        <v>0</v>
      </c>
      <c r="F130" s="1">
        <v>0</v>
      </c>
      <c r="G130" s="2">
        <f t="shared" si="0"/>
        <v>635520.48660000006</v>
      </c>
      <c r="H130" s="2">
        <f t="shared" si="1"/>
        <v>0.19999999995343387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1400655</v>
      </c>
      <c r="D131" s="1">
        <f>'PR-RAS'!E135</f>
        <v>1754289.95</v>
      </c>
      <c r="E131" s="1">
        <v>0</v>
      </c>
      <c r="F131" s="1">
        <v>0</v>
      </c>
      <c r="G131" s="2">
        <f t="shared" si="0"/>
        <v>638200.53700000013</v>
      </c>
      <c r="H131" s="2">
        <f t="shared" si="1"/>
        <v>5.0000000046566129E-2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8640.25</v>
      </c>
      <c r="E132" s="1">
        <v>0</v>
      </c>
      <c r="F132" s="1">
        <v>0</v>
      </c>
      <c r="G132" s="2">
        <f t="shared" si="0"/>
        <v>2263.7455</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12381342</v>
      </c>
      <c r="D147" s="1">
        <f>'PR-RAS'!E151</f>
        <v>13173764.34</v>
      </c>
      <c r="E147" s="1">
        <v>0</v>
      </c>
      <c r="F147" s="1">
        <v>0</v>
      </c>
      <c r="G147" s="2">
        <f t="shared" si="0"/>
        <v>5654415.1192799993</v>
      </c>
      <c r="H147" s="2">
        <f t="shared" si="1"/>
        <v>0.33999999985098839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10941252</v>
      </c>
      <c r="D148" s="1">
        <f>'PR-RAS'!E152</f>
        <v>11518437.050000001</v>
      </c>
      <c r="E148" s="1">
        <v>0</v>
      </c>
      <c r="F148" s="1">
        <v>0</v>
      </c>
      <c r="G148" s="2">
        <f t="shared" si="0"/>
        <v>4994784.5367000001</v>
      </c>
      <c r="H148" s="2">
        <f t="shared" si="1"/>
        <v>5.000000074505806E-2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9265217</v>
      </c>
      <c r="D149" s="1">
        <f>'PR-RAS'!E153</f>
        <v>9612960.5600000005</v>
      </c>
      <c r="E149" s="1">
        <v>0</v>
      </c>
      <c r="F149" s="1">
        <v>0</v>
      </c>
      <c r="G149" s="2">
        <f t="shared" si="0"/>
        <v>4216688.4417599998</v>
      </c>
      <c r="H149" s="2">
        <f t="shared" si="1"/>
        <v>0.43999999947845936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9265217</v>
      </c>
      <c r="D150" s="1">
        <f>'PR-RAS'!E154</f>
        <v>9612960.5600000005</v>
      </c>
      <c r="E150" s="1">
        <v>0</v>
      </c>
      <c r="F150" s="1">
        <v>0</v>
      </c>
      <c r="G150" s="2">
        <f t="shared" si="0"/>
        <v>4245179.5798800001</v>
      </c>
      <c r="H150" s="2">
        <f t="shared" si="1"/>
        <v>0.43999999947845936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347474</v>
      </c>
      <c r="D154" s="1">
        <f>'PR-RAS'!E158</f>
        <v>397039.25</v>
      </c>
      <c r="E154" s="1">
        <v>0</v>
      </c>
      <c r="F154" s="1">
        <v>0</v>
      </c>
      <c r="G154" s="2">
        <f t="shared" si="0"/>
        <v>174657.5325</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1328561</v>
      </c>
      <c r="D155" s="1">
        <f>'PR-RAS'!E159</f>
        <v>1508437.24</v>
      </c>
      <c r="E155" s="1">
        <v>0</v>
      </c>
      <c r="F155" s="1">
        <v>0</v>
      </c>
      <c r="G155" s="2">
        <f t="shared" si="0"/>
        <v>669197.0639200001</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1328561</v>
      </c>
      <c r="D157" s="1">
        <f>'PR-RAS'!E161</f>
        <v>1508437.24</v>
      </c>
      <c r="E157" s="1">
        <v>0</v>
      </c>
      <c r="F157" s="1">
        <v>0</v>
      </c>
      <c r="G157" s="2">
        <f t="shared" si="0"/>
        <v>677887.93488000007</v>
      </c>
      <c r="H157" s="2">
        <f t="shared" si="1"/>
        <v>0.23999999999068677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1429600</v>
      </c>
      <c r="D159" s="1">
        <f>'PR-RAS'!E163</f>
        <v>1648424.44</v>
      </c>
      <c r="E159" s="1">
        <v>0</v>
      </c>
      <c r="F159" s="1">
        <v>0</v>
      </c>
      <c r="G159" s="2">
        <f t="shared" si="0"/>
        <v>746778.92304000002</v>
      </c>
      <c r="H159" s="2">
        <f t="shared" si="1"/>
        <v>0.43999999994412065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310622</v>
      </c>
      <c r="D160" s="1">
        <f>'PR-RAS'!E164</f>
        <v>394584.61</v>
      </c>
      <c r="E160" s="1">
        <v>0</v>
      </c>
      <c r="F160" s="1">
        <v>0</v>
      </c>
      <c r="G160" s="2">
        <f t="shared" si="0"/>
        <v>174866.80398</v>
      </c>
      <c r="H160" s="2">
        <f t="shared" si="1"/>
        <v>0.39000000001396984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1110</v>
      </c>
      <c r="D161" s="1">
        <f>'PR-RAS'!E165</f>
        <v>34004</v>
      </c>
      <c r="E161" s="1">
        <v>0</v>
      </c>
      <c r="F161" s="1">
        <v>0</v>
      </c>
      <c r="G161" s="2">
        <f t="shared" si="0"/>
        <v>11058.880000000001</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308022</v>
      </c>
      <c r="D162" s="1">
        <f>'PR-RAS'!E166</f>
        <v>355421.11</v>
      </c>
      <c r="E162" s="1">
        <v>0</v>
      </c>
      <c r="F162" s="1">
        <v>0</v>
      </c>
      <c r="G162" s="2">
        <f t="shared" si="0"/>
        <v>164037.13941999999</v>
      </c>
      <c r="H162" s="2">
        <f t="shared" si="1"/>
        <v>0.10999999998603016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520</v>
      </c>
      <c r="D163" s="1">
        <f>'PR-RAS'!E167</f>
        <v>2730</v>
      </c>
      <c r="E163" s="1">
        <v>0</v>
      </c>
      <c r="F163" s="1">
        <v>0</v>
      </c>
      <c r="G163" s="2">
        <f t="shared" si="0"/>
        <v>968.76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970</v>
      </c>
      <c r="D164" s="1">
        <f>'PR-RAS'!E168</f>
        <v>2429.5</v>
      </c>
      <c r="E164" s="1">
        <v>0</v>
      </c>
      <c r="F164" s="1">
        <v>0</v>
      </c>
      <c r="G164" s="2">
        <f t="shared" si="0"/>
        <v>950.12700000000007</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827558</v>
      </c>
      <c r="D165" s="1">
        <f>'PR-RAS'!E169</f>
        <v>842701.57999999984</v>
      </c>
      <c r="E165" s="1">
        <v>0</v>
      </c>
      <c r="F165" s="1">
        <v>0</v>
      </c>
      <c r="G165" s="2">
        <f t="shared" si="0"/>
        <v>412125.63023999997</v>
      </c>
      <c r="H165" s="2">
        <f t="shared" si="1"/>
        <v>0.42000000015832484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61330</v>
      </c>
      <c r="D166" s="1">
        <f>'PR-RAS'!E170</f>
        <v>43557.37</v>
      </c>
      <c r="E166" s="1">
        <v>0</v>
      </c>
      <c r="F166" s="1">
        <v>0</v>
      </c>
      <c r="G166" s="2">
        <f t="shared" si="0"/>
        <v>24493.382099999999</v>
      </c>
      <c r="H166" s="2">
        <f t="shared" si="1"/>
        <v>0.37000000000261934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418682</v>
      </c>
      <c r="D167" s="1">
        <f>'PR-RAS'!E171</f>
        <v>479765.48</v>
      </c>
      <c r="E167" s="1">
        <v>0</v>
      </c>
      <c r="F167" s="1">
        <v>0</v>
      </c>
      <c r="G167" s="2">
        <f t="shared" si="0"/>
        <v>228783.35136</v>
      </c>
      <c r="H167" s="2">
        <f t="shared" si="1"/>
        <v>0.47999999998137355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251897</v>
      </c>
      <c r="D168" s="1">
        <f>'PR-RAS'!E172</f>
        <v>237068.23</v>
      </c>
      <c r="E168" s="1">
        <v>0</v>
      </c>
      <c r="F168" s="1">
        <v>0</v>
      </c>
      <c r="G168" s="2">
        <f t="shared" si="0"/>
        <v>121247.58782</v>
      </c>
      <c r="H168" s="2">
        <f t="shared" si="1"/>
        <v>0.23000000001047738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87499</v>
      </c>
      <c r="D169" s="1">
        <f>'PR-RAS'!E173</f>
        <v>76638.95</v>
      </c>
      <c r="E169" s="1">
        <v>0</v>
      </c>
      <c r="F169" s="1">
        <v>0</v>
      </c>
      <c r="G169" s="2">
        <f t="shared" si="0"/>
        <v>40450.519200000002</v>
      </c>
      <c r="H169" s="2">
        <f t="shared" si="1"/>
        <v>5.0000000002910383E-2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8150</v>
      </c>
      <c r="D170" s="1">
        <f>'PR-RAS'!E174</f>
        <v>1807.48</v>
      </c>
      <c r="E170" s="1">
        <v>0</v>
      </c>
      <c r="F170" s="1">
        <v>0</v>
      </c>
      <c r="G170" s="2">
        <f t="shared" si="0"/>
        <v>1988.2782400000001</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3864.07</v>
      </c>
      <c r="E172" s="1">
        <v>0</v>
      </c>
      <c r="F172" s="1">
        <v>0</v>
      </c>
      <c r="G172" s="2">
        <f t="shared" si="0"/>
        <v>1321.5119400000001</v>
      </c>
      <c r="H172" s="2">
        <f t="shared" si="1"/>
        <v>7.0000000000163709E-2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213850</v>
      </c>
      <c r="D173" s="1">
        <f>'PR-RAS'!E177</f>
        <v>295912.68</v>
      </c>
      <c r="E173" s="1">
        <v>0</v>
      </c>
      <c r="F173" s="1">
        <v>0</v>
      </c>
      <c r="G173" s="2">
        <f t="shared" si="0"/>
        <v>138576.16191999998</v>
      </c>
      <c r="H173" s="2">
        <f t="shared" si="1"/>
        <v>0.32000000000698492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11500</v>
      </c>
      <c r="D174" s="1">
        <f>'PR-RAS'!E178</f>
        <v>21334.31</v>
      </c>
      <c r="E174" s="1">
        <v>0</v>
      </c>
      <c r="F174" s="1">
        <v>0</v>
      </c>
      <c r="G174" s="2">
        <f t="shared" si="0"/>
        <v>9371.1712599999992</v>
      </c>
      <c r="H174" s="2">
        <f t="shared" si="1"/>
        <v>0.31000000000130967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11884</v>
      </c>
      <c r="D175" s="1">
        <f>'PR-RAS'!E179</f>
        <v>54598.45</v>
      </c>
      <c r="E175" s="1">
        <v>0</v>
      </c>
      <c r="F175" s="1">
        <v>0</v>
      </c>
      <c r="G175" s="2">
        <f t="shared" si="0"/>
        <v>21068.076599999997</v>
      </c>
      <c r="H175" s="2">
        <f t="shared" si="1"/>
        <v>0.44999999999708962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300</v>
      </c>
      <c r="D176" s="1">
        <f>'PR-RAS'!E180</f>
        <v>300</v>
      </c>
      <c r="E176" s="1">
        <v>0</v>
      </c>
      <c r="F176" s="1">
        <v>0</v>
      </c>
      <c r="G176" s="2">
        <f t="shared" si="0"/>
        <v>157.5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101377</v>
      </c>
      <c r="D177" s="1">
        <f>'PR-RAS'!E181</f>
        <v>76381.679999999993</v>
      </c>
      <c r="E177" s="1">
        <v>0</v>
      </c>
      <c r="F177" s="1">
        <v>0</v>
      </c>
      <c r="G177" s="2">
        <f t="shared" si="0"/>
        <v>44728.703359999992</v>
      </c>
      <c r="H177" s="2">
        <f t="shared" si="1"/>
        <v>0.32000000000698492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28322</v>
      </c>
      <c r="D179" s="1">
        <f>'PR-RAS'!E183</f>
        <v>52379.03</v>
      </c>
      <c r="E179" s="1">
        <v>0</v>
      </c>
      <c r="F179" s="1">
        <v>0</v>
      </c>
      <c r="G179" s="2">
        <f t="shared" si="0"/>
        <v>23688.250679999997</v>
      </c>
      <c r="H179" s="2">
        <f t="shared" si="1"/>
        <v>2.9999999998835847E-2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4190</v>
      </c>
      <c r="D180" s="1">
        <f>'PR-RAS'!E184</f>
        <v>1697.5</v>
      </c>
      <c r="E180" s="1">
        <v>0</v>
      </c>
      <c r="F180" s="1">
        <v>0</v>
      </c>
      <c r="G180" s="2">
        <f t="shared" si="0"/>
        <v>1357.7149999999999</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48927</v>
      </c>
      <c r="D181" s="1">
        <f>'PR-RAS'!E185</f>
        <v>59844.51</v>
      </c>
      <c r="E181" s="1">
        <v>0</v>
      </c>
      <c r="F181" s="1">
        <v>0</v>
      </c>
      <c r="G181" s="2">
        <f t="shared" si="0"/>
        <v>30350.883600000001</v>
      </c>
      <c r="H181" s="2">
        <f t="shared" si="1"/>
        <v>0.48999999999796273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7350</v>
      </c>
      <c r="D182" s="1">
        <f>'PR-RAS'!E186</f>
        <v>29377.200000000001</v>
      </c>
      <c r="E182" s="1">
        <v>0</v>
      </c>
      <c r="F182" s="1">
        <v>0</v>
      </c>
      <c r="G182" s="2">
        <f t="shared" si="0"/>
        <v>11964.896399999998</v>
      </c>
      <c r="H182" s="2">
        <f t="shared" si="1"/>
        <v>0.2000000000007276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77570</v>
      </c>
      <c r="D184" s="1">
        <f>'PR-RAS'!E188</f>
        <v>115225.57</v>
      </c>
      <c r="E184" s="1">
        <v>0</v>
      </c>
      <c r="F184" s="1">
        <v>0</v>
      </c>
      <c r="G184" s="2">
        <f t="shared" si="0"/>
        <v>56367.868620000001</v>
      </c>
      <c r="H184" s="2">
        <f t="shared" si="1"/>
        <v>0.42999999999301508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18622</v>
      </c>
      <c r="D185" s="1">
        <f>'PR-RAS'!E189</f>
        <v>16724.27</v>
      </c>
      <c r="E185" s="1">
        <v>0</v>
      </c>
      <c r="F185" s="1">
        <v>0</v>
      </c>
      <c r="G185" s="2">
        <f t="shared" si="0"/>
        <v>9580.9793599999994</v>
      </c>
      <c r="H185" s="2">
        <f t="shared" si="1"/>
        <v>0.27000000000043656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60</v>
      </c>
      <c r="D186" s="1">
        <f>'PR-RAS'!E190</f>
        <v>15900</v>
      </c>
      <c r="E186" s="1">
        <v>0</v>
      </c>
      <c r="F186" s="1">
        <v>0</v>
      </c>
      <c r="G186" s="2">
        <f t="shared" si="0"/>
        <v>5894.1</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722</v>
      </c>
      <c r="D187" s="1">
        <f>'PR-RAS'!E191</f>
        <v>835.48</v>
      </c>
      <c r="E187" s="1">
        <v>0</v>
      </c>
      <c r="F187" s="1">
        <v>0</v>
      </c>
      <c r="G187" s="2">
        <f t="shared" si="0"/>
        <v>445.09055999999998</v>
      </c>
      <c r="H187" s="2">
        <f t="shared" si="1"/>
        <v>0.48000000000001819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400</v>
      </c>
      <c r="D188" s="1">
        <f>'PR-RAS'!E192</f>
        <v>1700</v>
      </c>
      <c r="E188" s="1">
        <v>0</v>
      </c>
      <c r="F188" s="1">
        <v>0</v>
      </c>
      <c r="G188" s="2">
        <f t="shared" si="0"/>
        <v>710.6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17850</v>
      </c>
      <c r="D189" s="1">
        <f>'PR-RAS'!E193</f>
        <v>19787.5</v>
      </c>
      <c r="E189" s="1">
        <v>0</v>
      </c>
      <c r="F189" s="1">
        <v>0</v>
      </c>
      <c r="G189" s="2">
        <f t="shared" si="0"/>
        <v>10795.9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39916</v>
      </c>
      <c r="D191" s="1">
        <f>'PR-RAS'!E195</f>
        <v>60278.32</v>
      </c>
      <c r="E191" s="1">
        <v>0</v>
      </c>
      <c r="F191" s="1">
        <v>0</v>
      </c>
      <c r="G191" s="2">
        <f t="shared" si="0"/>
        <v>30489.801600000003</v>
      </c>
      <c r="H191" s="2">
        <f t="shared" si="1"/>
        <v>0.31999999999970896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6640</v>
      </c>
      <c r="D192" s="1">
        <f>'PR-RAS'!E196</f>
        <v>6902.85</v>
      </c>
      <c r="E192" s="1">
        <v>0</v>
      </c>
      <c r="F192" s="1">
        <v>0</v>
      </c>
      <c r="G192" s="2">
        <f t="shared" si="0"/>
        <v>3905.1287000000002</v>
      </c>
      <c r="H192" s="2">
        <f t="shared" si="1"/>
        <v>0.1499999999996362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6640</v>
      </c>
      <c r="D206" s="1">
        <f>'PR-RAS'!E210</f>
        <v>6902.85</v>
      </c>
      <c r="E206" s="1">
        <v>0</v>
      </c>
      <c r="F206" s="1">
        <v>0</v>
      </c>
      <c r="G206" s="2">
        <f t="shared" si="0"/>
        <v>4191.3684999999996</v>
      </c>
      <c r="H206" s="2">
        <f t="shared" si="1"/>
        <v>0.1499999999996362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6590</v>
      </c>
      <c r="D207" s="1">
        <f>'PR-RAS'!E211</f>
        <v>6876.05</v>
      </c>
      <c r="E207" s="1">
        <v>0</v>
      </c>
      <c r="F207" s="1">
        <v>0</v>
      </c>
      <c r="G207" s="2">
        <f t="shared" si="0"/>
        <v>4190.4725999999991</v>
      </c>
      <c r="H207" s="2">
        <f t="shared" si="1"/>
        <v>5.0000000000181899E-2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50</v>
      </c>
      <c r="D209" s="1">
        <f>'PR-RAS'!E213</f>
        <v>26.8</v>
      </c>
      <c r="E209" s="1">
        <v>0</v>
      </c>
      <c r="F209" s="1">
        <v>0</v>
      </c>
      <c r="G209" s="2">
        <f t="shared" si="0"/>
        <v>21.548799999999996</v>
      </c>
      <c r="H209" s="2">
        <f t="shared" si="1"/>
        <v>0.19999999999999929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3850</v>
      </c>
      <c r="D248" s="1">
        <f>'PR-RAS'!E252</f>
        <v>0</v>
      </c>
      <c r="E248" s="1">
        <v>0</v>
      </c>
      <c r="F248" s="1">
        <v>0</v>
      </c>
      <c r="G248" s="2">
        <f t="shared" si="0"/>
        <v>950.95</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3850</v>
      </c>
      <c r="D255" s="1">
        <f>'PR-RAS'!E259</f>
        <v>0</v>
      </c>
      <c r="E255" s="1">
        <v>0</v>
      </c>
      <c r="F255" s="1">
        <v>0</v>
      </c>
      <c r="G255" s="2">
        <f t="shared" si="0"/>
        <v>977.9</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3850</v>
      </c>
      <c r="D257" s="1">
        <f>'PR-RAS'!E261</f>
        <v>0</v>
      </c>
      <c r="E257" s="1">
        <v>0</v>
      </c>
      <c r="F257" s="1">
        <v>0</v>
      </c>
      <c r="G257" s="2">
        <f t="shared" si="0"/>
        <v>985.6</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12381342</v>
      </c>
      <c r="D285" s="1">
        <f>'PR-RAS'!E289</f>
        <v>13173764.34</v>
      </c>
      <c r="E285" s="1">
        <v>0</v>
      </c>
      <c r="F285" s="1">
        <v>0</v>
      </c>
      <c r="G285" s="2">
        <f t="shared" si="8"/>
        <v>10998999.273119999</v>
      </c>
      <c r="H285" s="2">
        <f t="shared" si="9"/>
        <v>0.33999999985098839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424685</v>
      </c>
      <c r="D286" s="1">
        <f>'PR-RAS'!E290</f>
        <v>667920.31000000052</v>
      </c>
      <c r="E286" s="1">
        <v>0</v>
      </c>
      <c r="F286" s="1">
        <v>0</v>
      </c>
      <c r="G286" s="2">
        <f t="shared" si="8"/>
        <v>501749.80170000024</v>
      </c>
      <c r="H286" s="2">
        <f t="shared" si="9"/>
        <v>0.31000000052154064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152355</v>
      </c>
      <c r="D288" s="1">
        <f>'PR-RAS'!E292</f>
        <v>0</v>
      </c>
      <c r="E288" s="1">
        <v>0</v>
      </c>
      <c r="F288" s="1">
        <v>0</v>
      </c>
      <c r="G288" s="2">
        <f t="shared" si="8"/>
        <v>43725.884999999995</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3086</v>
      </c>
      <c r="D290" s="1">
        <f>'PR-RAS'!E294</f>
        <v>4911.71</v>
      </c>
      <c r="E290" s="1">
        <v>0</v>
      </c>
      <c r="F290" s="1">
        <v>0</v>
      </c>
      <c r="G290" s="2">
        <f t="shared" si="8"/>
        <v>3730.8223799999996</v>
      </c>
      <c r="H290" s="2">
        <f t="shared" si="9"/>
        <v>0.28999999999996362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3086</v>
      </c>
      <c r="D291" s="1">
        <f>'PR-RAS'!E295</f>
        <v>4911.71</v>
      </c>
      <c r="E291" s="1">
        <v>0</v>
      </c>
      <c r="F291" s="1">
        <v>0</v>
      </c>
      <c r="G291" s="2">
        <f t="shared" si="8"/>
        <v>3743.7317999999996</v>
      </c>
      <c r="H291" s="2">
        <f t="shared" si="9"/>
        <v>0.28999999999996362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428237</v>
      </c>
      <c r="D345" s="1">
        <f>'PR-RAS'!E350</f>
        <v>495930.77</v>
      </c>
      <c r="E345" s="1">
        <v>0</v>
      </c>
      <c r="F345" s="1">
        <v>0</v>
      </c>
      <c r="G345" s="2">
        <f t="shared" si="8"/>
        <v>488513.89775999996</v>
      </c>
      <c r="H345" s="2">
        <f t="shared" si="9"/>
        <v>0.22999999998137355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428237</v>
      </c>
      <c r="D358" s="1">
        <f>'PR-RAS'!E363</f>
        <v>495930.77</v>
      </c>
      <c r="E358" s="1">
        <v>0</v>
      </c>
      <c r="F358" s="1">
        <v>0</v>
      </c>
      <c r="G358" s="2">
        <f t="shared" si="8"/>
        <v>506975.17878000002</v>
      </c>
      <c r="H358" s="2">
        <f t="shared" si="9"/>
        <v>0.22999999998137355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3566</v>
      </c>
      <c r="D364" s="1">
        <f>'PR-RAS'!E369</f>
        <v>155962.35</v>
      </c>
      <c r="E364" s="1">
        <v>0</v>
      </c>
      <c r="F364" s="1">
        <v>0</v>
      </c>
      <c r="G364" s="2">
        <f t="shared" si="8"/>
        <v>114523.1241</v>
      </c>
      <c r="H364" s="2">
        <f t="shared" si="9"/>
        <v>0.35000000000582077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8759</v>
      </c>
      <c r="E365" s="1">
        <v>0</v>
      </c>
      <c r="F365" s="1">
        <v>0</v>
      </c>
      <c r="G365" s="2">
        <f t="shared" si="8"/>
        <v>6376.5519999999997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147203.35</v>
      </c>
      <c r="E366" s="1">
        <v>0</v>
      </c>
      <c r="F366" s="1">
        <v>0</v>
      </c>
      <c r="G366" s="2">
        <f t="shared" si="8"/>
        <v>107458.4455</v>
      </c>
      <c r="H366" s="2">
        <f t="shared" si="9"/>
        <v>0.35000000000582077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3566</v>
      </c>
      <c r="D370" s="1">
        <f>'PR-RAS'!E375</f>
        <v>0</v>
      </c>
      <c r="E370" s="1">
        <v>0</v>
      </c>
      <c r="F370" s="1">
        <v>0</v>
      </c>
      <c r="G370" s="2">
        <f t="shared" si="8"/>
        <v>1315.854</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424671</v>
      </c>
      <c r="D378" s="1">
        <f>'PR-RAS'!E383</f>
        <v>339968.42</v>
      </c>
      <c r="E378" s="1">
        <v>0</v>
      </c>
      <c r="F378" s="1">
        <v>0</v>
      </c>
      <c r="G378" s="2">
        <f t="shared" si="8"/>
        <v>416437.15567999997</v>
      </c>
      <c r="H378" s="2">
        <f t="shared" si="9"/>
        <v>0.41999999998370185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424671</v>
      </c>
      <c r="D379" s="1">
        <f>'PR-RAS'!E384</f>
        <v>339968.42</v>
      </c>
      <c r="E379" s="1">
        <v>0</v>
      </c>
      <c r="F379" s="1">
        <v>0</v>
      </c>
      <c r="G379" s="2">
        <f t="shared" si="8"/>
        <v>417541.76351999992</v>
      </c>
      <c r="H379" s="2">
        <f t="shared" si="9"/>
        <v>0.41999999998370185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428237</v>
      </c>
      <c r="D403" s="1">
        <f>'PR-RAS'!E408</f>
        <v>495930.77</v>
      </c>
      <c r="E403" s="1">
        <v>0</v>
      </c>
      <c r="F403" s="1">
        <v>0</v>
      </c>
      <c r="G403" s="2">
        <f t="shared" si="8"/>
        <v>570879.61308000004</v>
      </c>
      <c r="H403" s="2">
        <f t="shared" si="9"/>
        <v>0.22999999998137355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12806027</v>
      </c>
      <c r="D407" s="1">
        <f>'PR-RAS'!E412</f>
        <v>13841684.65</v>
      </c>
      <c r="E407" s="1">
        <v>0</v>
      </c>
      <c r="F407" s="1">
        <v>0</v>
      </c>
      <c r="G407" s="2">
        <f t="shared" si="8"/>
        <v>16438694.8978</v>
      </c>
      <c r="H407" s="2">
        <f t="shared" si="9"/>
        <v>0.34999999962747097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12809579</v>
      </c>
      <c r="D408" s="1">
        <f>'PR-RAS'!E413</f>
        <v>13669695.109999999</v>
      </c>
      <c r="E408" s="1">
        <v>0</v>
      </c>
      <c r="F408" s="1">
        <v>0</v>
      </c>
      <c r="G408" s="2">
        <f t="shared" si="8"/>
        <v>16340630.472539999</v>
      </c>
      <c r="H408" s="2">
        <f t="shared" si="9"/>
        <v>0.10999999940395355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171989.54000000097</v>
      </c>
      <c r="E409" s="1">
        <v>0</v>
      </c>
      <c r="F409" s="1">
        <v>0</v>
      </c>
      <c r="G409" s="2">
        <f t="shared" si="8"/>
        <v>140343.46464000078</v>
      </c>
      <c r="H409" s="2">
        <f t="shared" si="9"/>
        <v>0.45999999903142452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3552</v>
      </c>
      <c r="D410" s="1">
        <f>'PR-RAS'!E415</f>
        <v>0</v>
      </c>
      <c r="E410" s="1">
        <v>0</v>
      </c>
      <c r="F410" s="1">
        <v>0</v>
      </c>
      <c r="G410" s="2">
        <f t="shared" si="8"/>
        <v>1452.7679999999998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152355</v>
      </c>
      <c r="D411" s="1">
        <f>'PR-RAS'!E416</f>
        <v>0</v>
      </c>
      <c r="E411" s="1">
        <v>0</v>
      </c>
      <c r="F411" s="1">
        <v>0</v>
      </c>
      <c r="G411" s="2">
        <f t="shared" si="8"/>
        <v>62465.549999999996</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3086</v>
      </c>
      <c r="D413" s="1">
        <f>'PR-RAS'!E418</f>
        <v>4911.71</v>
      </c>
      <c r="E413" s="1">
        <v>0</v>
      </c>
      <c r="F413" s="1">
        <v>0</v>
      </c>
      <c r="G413" s="2">
        <f t="shared" si="8"/>
        <v>5318.6810399999995</v>
      </c>
      <c r="H413" s="2">
        <f t="shared" si="9"/>
        <v>0.28999999999996362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12806027</v>
      </c>
      <c r="D633" s="1">
        <f>'PR-RAS'!E639</f>
        <v>13841684.65</v>
      </c>
      <c r="E633" s="1">
        <v>0</v>
      </c>
      <c r="F633" s="1">
        <v>0</v>
      </c>
      <c r="G633" s="2">
        <f t="shared" si="10"/>
        <v>25589298.461599998</v>
      </c>
      <c r="H633" s="2">
        <f t="shared" si="11"/>
        <v>0.34999999962747097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12809579</v>
      </c>
      <c r="D634" s="1">
        <f>'PR-RAS'!E640</f>
        <v>13669695.109999999</v>
      </c>
      <c r="E634" s="1">
        <v>0</v>
      </c>
      <c r="F634" s="1">
        <v>0</v>
      </c>
      <c r="G634" s="2">
        <f t="shared" si="10"/>
        <v>25414297.516259998</v>
      </c>
      <c r="H634" s="2">
        <f t="shared" si="11"/>
        <v>0.10999999940395355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171989.54000000097</v>
      </c>
      <c r="E635" s="1">
        <v>0</v>
      </c>
      <c r="F635" s="1">
        <v>0</v>
      </c>
      <c r="G635" s="2">
        <f t="shared" si="10"/>
        <v>218082.73672000124</v>
      </c>
      <c r="H635" s="2">
        <f t="shared" si="11"/>
        <v>0.45999999903142452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3552</v>
      </c>
      <c r="D636" s="1">
        <f>'PR-RAS'!E642</f>
        <v>0</v>
      </c>
      <c r="E636" s="1">
        <v>0</v>
      </c>
      <c r="F636" s="1">
        <v>0</v>
      </c>
      <c r="G636" s="2">
        <f t="shared" si="10"/>
        <v>2255.52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152355</v>
      </c>
      <c r="D637" s="1">
        <f>'PR-RAS'!E643</f>
        <v>0</v>
      </c>
      <c r="E637" s="1">
        <v>0</v>
      </c>
      <c r="F637" s="1">
        <v>0</v>
      </c>
      <c r="G637" s="2">
        <f t="shared" si="10"/>
        <v>96897.78</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148803</v>
      </c>
      <c r="D639" s="1">
        <f>'PR-RAS'!E645</f>
        <v>171989.54000000097</v>
      </c>
      <c r="E639" s="1">
        <v>0</v>
      </c>
      <c r="F639" s="1">
        <v>0</v>
      </c>
      <c r="G639" s="2">
        <f t="shared" si="10"/>
        <v>314394.96704000124</v>
      </c>
      <c r="H639" s="2">
        <f t="shared" si="11"/>
        <v>0.45999999903142452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916299</v>
      </c>
      <c r="D641" s="1">
        <f>'PR-RAS'!E647</f>
        <v>1071820.01</v>
      </c>
      <c r="E641" s="1">
        <v>0</v>
      </c>
      <c r="F641" s="1">
        <v>0</v>
      </c>
      <c r="G641" s="2">
        <f t="shared" si="10"/>
        <v>1958360.9728000001</v>
      </c>
      <c r="H641" s="2">
        <f t="shared" si="11"/>
        <v>1.0000000009313226E-2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76822</v>
      </c>
      <c r="D642" s="1">
        <f>'PR-RAS'!E649</f>
        <v>87455.13</v>
      </c>
      <c r="E642" s="1">
        <v>0</v>
      </c>
      <c r="F642" s="1">
        <v>0</v>
      </c>
      <c r="G642" s="2">
        <f t="shared" si="10"/>
        <v>161360.37866000002</v>
      </c>
      <c r="H642" s="2">
        <f t="shared" si="11"/>
        <v>0.13000000000465661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2580325</v>
      </c>
      <c r="D643" s="1">
        <f>'PR-RAS'!E650</f>
        <v>3282408.91</v>
      </c>
      <c r="E643" s="1">
        <v>0</v>
      </c>
      <c r="F643" s="1">
        <v>0</v>
      </c>
      <c r="G643" s="2">
        <f t="shared" si="10"/>
        <v>5871181.69044</v>
      </c>
      <c r="H643" s="2">
        <f t="shared" si="11"/>
        <v>8.9999999850988388E-2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2569692</v>
      </c>
      <c r="D644" s="1">
        <f>'PR-RAS'!E651</f>
        <v>3034842.42</v>
      </c>
      <c r="E644" s="1">
        <v>0</v>
      </c>
      <c r="F644" s="1">
        <v>0</v>
      </c>
      <c r="G644" s="2">
        <f t="shared" si="10"/>
        <v>5555119.3081200002</v>
      </c>
      <c r="H644" s="2">
        <f t="shared" si="11"/>
        <v>0.41999999992549419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87455</v>
      </c>
      <c r="D645" s="1">
        <f>'PR-RAS'!E652</f>
        <v>335021.62000000011</v>
      </c>
      <c r="E645" s="1">
        <v>0</v>
      </c>
      <c r="F645" s="1">
        <v>0</v>
      </c>
      <c r="G645" s="2">
        <f t="shared" si="10"/>
        <v>487828.86656000017</v>
      </c>
      <c r="H645" s="2">
        <f t="shared" si="11"/>
        <v>0.37999999988824129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83</v>
      </c>
      <c r="D647" s="1">
        <f>'PR-RAS'!E654</f>
        <v>83</v>
      </c>
      <c r="E647" s="1">
        <v>0</v>
      </c>
      <c r="F647" s="1">
        <v>0</v>
      </c>
      <c r="G647" s="2">
        <f t="shared" si="10"/>
        <v>160.85400000000001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83</v>
      </c>
      <c r="D649" s="1">
        <f>'PR-RAS'!E656</f>
        <v>83</v>
      </c>
      <c r="E649" s="1">
        <v>0</v>
      </c>
      <c r="F649" s="1">
        <v>0</v>
      </c>
      <c r="G649" s="2">
        <f t="shared" si="10"/>
        <v>161.352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10866954</v>
      </c>
      <c r="D668" s="1">
        <f>'PR-RAS'!E675</f>
        <v>11311748.32</v>
      </c>
      <c r="E668" s="1">
        <v>0</v>
      </c>
      <c r="F668" s="1">
        <v>0</v>
      </c>
      <c r="G668" s="2">
        <f t="shared" si="10"/>
        <v>22338130.576880001</v>
      </c>
      <c r="H668" s="2">
        <f t="shared" si="11"/>
        <v>0.32000000029802322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427049</v>
      </c>
      <c r="D703" s="1">
        <f>'PR-RAS'!E710</f>
        <v>469122.36</v>
      </c>
      <c r="E703" s="1">
        <v>0</v>
      </c>
      <c r="F703" s="1">
        <v>0</v>
      </c>
      <c r="G703" s="2">
        <f t="shared" si="10"/>
        <v>958436.19143999997</v>
      </c>
      <c r="H703" s="2">
        <f t="shared" si="11"/>
        <v>0.35999999998603016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13500</v>
      </c>
      <c r="E709" s="1">
        <v>0</v>
      </c>
      <c r="F709" s="1">
        <v>0</v>
      </c>
      <c r="G709" s="2">
        <f t="shared" si="10"/>
        <v>19116</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4533</v>
      </c>
      <c r="D710" s="1">
        <f>'PR-RAS'!E717</f>
        <v>0</v>
      </c>
      <c r="E710" s="1">
        <v>0</v>
      </c>
      <c r="F710" s="1">
        <v>0</v>
      </c>
      <c r="G710" s="2">
        <f t="shared" si="10"/>
        <v>3213.8969999999999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308022</v>
      </c>
      <c r="D711" s="1">
        <f>'PR-RAS'!E718</f>
        <v>355421.11</v>
      </c>
      <c r="E711" s="1">
        <v>0</v>
      </c>
      <c r="F711" s="1">
        <v>0</v>
      </c>
      <c r="G711" s="2">
        <f t="shared" si="10"/>
        <v>723393.59619999991</v>
      </c>
      <c r="H711" s="2">
        <f t="shared" si="11"/>
        <v>0.10999999998603016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7647</v>
      </c>
      <c r="D713" s="1">
        <f>'PR-RAS'!E720</f>
        <v>50331.53</v>
      </c>
      <c r="E713" s="1">
        <v>0</v>
      </c>
      <c r="F713" s="1">
        <v>0</v>
      </c>
      <c r="G713" s="2">
        <f t="shared" si="10"/>
        <v>77116.762719999999</v>
      </c>
      <c r="H713" s="2">
        <f t="shared" si="11"/>
        <v>0.47000000000116415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3252</v>
      </c>
      <c r="D714" s="1">
        <f>'PR-RAS'!E721</f>
        <v>1697.5</v>
      </c>
      <c r="E714" s="1">
        <v>0</v>
      </c>
      <c r="F714" s="1">
        <v>0</v>
      </c>
      <c r="G714" s="2">
        <f t="shared" si="10"/>
        <v>4739.3109999999997</v>
      </c>
      <c r="H714" s="2">
        <f t="shared" si="11"/>
        <v>0.5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29377.200000000001</v>
      </c>
      <c r="E717" s="1">
        <v>0</v>
      </c>
      <c r="F717" s="1">
        <v>0</v>
      </c>
      <c r="G717" s="2">
        <f t="shared" si="10"/>
        <v>42068.150399999999</v>
      </c>
      <c r="H717" s="2">
        <f t="shared" si="11"/>
        <v>0.2000000000007276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18622</v>
      </c>
      <c r="D718" s="1">
        <f>'PR-RAS'!E725</f>
        <v>16724.27</v>
      </c>
      <c r="E718" s="1">
        <v>0</v>
      </c>
      <c r="F718" s="1">
        <v>0</v>
      </c>
      <c r="G718" s="2">
        <f t="shared" si="10"/>
        <v>37334.57718</v>
      </c>
      <c r="H718" s="2">
        <f t="shared" si="11"/>
        <v>0.27000000000043656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60</v>
      </c>
      <c r="D719" s="1">
        <f>'PR-RAS'!E726</f>
        <v>15900</v>
      </c>
      <c r="E719" s="1">
        <v>0</v>
      </c>
      <c r="F719" s="1">
        <v>0</v>
      </c>
      <c r="G719" s="2">
        <f t="shared" si="10"/>
        <v>22875.48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3850</v>
      </c>
      <c r="D821" s="1">
        <f>'PR-RAS'!E828</f>
        <v>0</v>
      </c>
      <c r="E821" s="1">
        <v>0</v>
      </c>
      <c r="F821" s="1">
        <v>0</v>
      </c>
      <c r="G821" s="2">
        <f t="shared" si="18"/>
        <v>3157</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22275039</v>
      </c>
      <c r="D984" s="6">
        <f>BILANCA!E6</f>
        <v>21886419.07</v>
      </c>
      <c r="E984" s="6">
        <v>0</v>
      </c>
      <c r="F984" s="6">
        <v>0</v>
      </c>
      <c r="G984" s="7">
        <f t="shared" ref="G984:G1241" si="22">B984/1000*C984+B984/500*D984</f>
        <v>66047.877139999997</v>
      </c>
      <c r="H984" s="7">
        <f t="shared" si="19"/>
        <v>7.0000000298023224E-2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21150377</v>
      </c>
      <c r="D985" s="1">
        <f>BILANCA!E7</f>
        <v>20337203.510000002</v>
      </c>
      <c r="E985" s="1">
        <v>0</v>
      </c>
      <c r="F985" s="1">
        <v>0</v>
      </c>
      <c r="G985" s="2">
        <f t="shared" si="22"/>
        <v>123649.56804000001</v>
      </c>
      <c r="H985" s="2">
        <f t="shared" si="19"/>
        <v>0.48999999836087227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21150377</v>
      </c>
      <c r="D990" s="1">
        <f>BILANCA!E12</f>
        <v>20337203.510000002</v>
      </c>
      <c r="E990" s="1">
        <v>0</v>
      </c>
      <c r="F990" s="1">
        <v>0</v>
      </c>
      <c r="G990" s="2">
        <f t="shared" si="22"/>
        <v>432773.48814000003</v>
      </c>
      <c r="H990" s="2">
        <f t="shared" si="19"/>
        <v>0.48999999836087227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19077983</v>
      </c>
      <c r="D991" s="1">
        <f>BILANCA!E13</f>
        <v>18506589.59</v>
      </c>
      <c r="E991" s="1">
        <v>0</v>
      </c>
      <c r="F991" s="1">
        <v>0</v>
      </c>
      <c r="G991" s="2">
        <f t="shared" si="22"/>
        <v>448729.29743999999</v>
      </c>
      <c r="H991" s="2">
        <f t="shared" si="19"/>
        <v>0.41000000014901161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22819004</v>
      </c>
      <c r="D993" s="1">
        <f>BILANCA!E15</f>
        <v>22613059.899999999</v>
      </c>
      <c r="E993" s="1">
        <v>0</v>
      </c>
      <c r="F993" s="1">
        <v>0</v>
      </c>
      <c r="G993" s="2">
        <f t="shared" si="22"/>
        <v>680451.23800000001</v>
      </c>
      <c r="H993" s="2">
        <f t="shared" si="19"/>
        <v>0.10000000149011612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3741021</v>
      </c>
      <c r="D996" s="1">
        <f>BILANCA!E18</f>
        <v>4106470.31</v>
      </c>
      <c r="E996" s="1">
        <v>0</v>
      </c>
      <c r="F996" s="1">
        <v>0</v>
      </c>
      <c r="G996" s="2">
        <f t="shared" si="22"/>
        <v>155401.50105999998</v>
      </c>
      <c r="H996" s="2">
        <f t="shared" si="19"/>
        <v>0.31000000005587935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1090966</v>
      </c>
      <c r="D997" s="1">
        <f>BILANCA!E19</f>
        <v>444260.81999999983</v>
      </c>
      <c r="E997" s="1">
        <v>0</v>
      </c>
      <c r="F997" s="1">
        <v>0</v>
      </c>
      <c r="G997" s="2">
        <f t="shared" si="22"/>
        <v>27712.826959999995</v>
      </c>
      <c r="H997" s="2">
        <f t="shared" si="19"/>
        <v>0.18000000016763806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3171429</v>
      </c>
      <c r="D998" s="1">
        <f>BILANCA!E20</f>
        <v>3086713.02</v>
      </c>
      <c r="E998" s="1">
        <v>0</v>
      </c>
      <c r="F998" s="1">
        <v>0</v>
      </c>
      <c r="G998" s="2">
        <f t="shared" si="22"/>
        <v>140172.82559999998</v>
      </c>
      <c r="H998" s="2">
        <f t="shared" si="19"/>
        <v>2.0000000018626451E-2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2958.65</v>
      </c>
      <c r="E1003" s="1">
        <v>0</v>
      </c>
      <c r="F1003" s="1">
        <v>0</v>
      </c>
      <c r="G1003" s="2">
        <f t="shared" si="22"/>
        <v>118.346</v>
      </c>
      <c r="H1003" s="2">
        <f t="shared" si="19"/>
        <v>0.34999999999990905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5589</v>
      </c>
      <c r="D1004" s="1">
        <f>BILANCA!E26</f>
        <v>5588.75</v>
      </c>
      <c r="E1004" s="1">
        <v>0</v>
      </c>
      <c r="F1004" s="1">
        <v>0</v>
      </c>
      <c r="G1004" s="2">
        <f t="shared" si="22"/>
        <v>352.09650000000005</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2086052</v>
      </c>
      <c r="D1006" s="1">
        <f>BILANCA!E28</f>
        <v>2650999.6</v>
      </c>
      <c r="E1006" s="1">
        <v>0</v>
      </c>
      <c r="F1006" s="1">
        <v>0</v>
      </c>
      <c r="G1006" s="2">
        <f t="shared" si="22"/>
        <v>169925.1776</v>
      </c>
      <c r="H1006" s="2">
        <f t="shared" si="19"/>
        <v>0.39999999990686774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981428</v>
      </c>
      <c r="D1013" s="1">
        <f>BILANCA!E35</f>
        <v>1386353.1</v>
      </c>
      <c r="E1013" s="1">
        <v>0</v>
      </c>
      <c r="F1013" s="1">
        <v>0</v>
      </c>
      <c r="G1013" s="2">
        <f t="shared" si="22"/>
        <v>112624.026</v>
      </c>
      <c r="H1013" s="2">
        <f t="shared" si="19"/>
        <v>0.10000000009313226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981428</v>
      </c>
      <c r="D1014" s="1">
        <f>BILANCA!E36</f>
        <v>1386353.1</v>
      </c>
      <c r="E1014" s="1">
        <v>0</v>
      </c>
      <c r="F1014" s="1">
        <v>0</v>
      </c>
      <c r="G1014" s="2">
        <f t="shared" si="22"/>
        <v>116378.1602</v>
      </c>
      <c r="H1014" s="2">
        <f t="shared" si="19"/>
        <v>0.10000000009313226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1124662</v>
      </c>
      <c r="D1046" s="1">
        <f>BILANCA!E68</f>
        <v>1549215.56</v>
      </c>
      <c r="E1046" s="1">
        <v>0</v>
      </c>
      <c r="F1046" s="1">
        <v>0</v>
      </c>
      <c r="G1046" s="2">
        <f t="shared" si="22"/>
        <v>266054.86655999999</v>
      </c>
      <c r="H1046" s="2">
        <f t="shared" si="19"/>
        <v>0.43999999994412065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87455</v>
      </c>
      <c r="D1047" s="1">
        <f>BILANCA!E69</f>
        <v>335021.62</v>
      </c>
      <c r="E1047" s="1">
        <v>0</v>
      </c>
      <c r="F1047" s="1">
        <v>0</v>
      </c>
      <c r="G1047" s="2">
        <f t="shared" si="22"/>
        <v>48479.887360000001</v>
      </c>
      <c r="H1047" s="2">
        <f t="shared" si="19"/>
        <v>0.38000000000465661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87455</v>
      </c>
      <c r="D1048" s="1">
        <f>BILANCA!E70</f>
        <v>335021.62</v>
      </c>
      <c r="E1048" s="1">
        <v>0</v>
      </c>
      <c r="F1048" s="1">
        <v>0</v>
      </c>
      <c r="G1048" s="2">
        <f t="shared" si="22"/>
        <v>49237.385600000001</v>
      </c>
      <c r="H1048" s="2">
        <f t="shared" si="19"/>
        <v>0.38000000000465661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87455</v>
      </c>
      <c r="D1050" s="1">
        <f>BILANCA!E72</f>
        <v>335021.62</v>
      </c>
      <c r="E1050" s="1">
        <v>0</v>
      </c>
      <c r="F1050" s="1">
        <v>0</v>
      </c>
      <c r="G1050" s="2">
        <f t="shared" si="22"/>
        <v>50752.382080000003</v>
      </c>
      <c r="H1050" s="2">
        <f t="shared" si="19"/>
        <v>0.38000000000465661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117822</v>
      </c>
      <c r="D1056" s="1">
        <f>BILANCA!E78</f>
        <v>142373.93</v>
      </c>
      <c r="E1056" s="1">
        <v>0</v>
      </c>
      <c r="F1056" s="1">
        <v>0</v>
      </c>
      <c r="G1056" s="2">
        <f t="shared" si="22"/>
        <v>29387.599779999997</v>
      </c>
      <c r="H1056" s="2">
        <f t="shared" si="19"/>
        <v>7.0000000006984919E-2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117822</v>
      </c>
      <c r="D1064" s="1">
        <f>BILANCA!E86</f>
        <v>142373.93</v>
      </c>
      <c r="E1064" s="1">
        <v>0</v>
      </c>
      <c r="F1064" s="1">
        <v>0</v>
      </c>
      <c r="G1064" s="2">
        <f t="shared" si="22"/>
        <v>32608.158660000001</v>
      </c>
      <c r="H1064" s="2">
        <f t="shared" si="19"/>
        <v>7.0000000006984919E-2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3086</v>
      </c>
      <c r="D1124" s="1">
        <f>BILANCA!E146</f>
        <v>0</v>
      </c>
      <c r="E1124" s="1">
        <v>0</v>
      </c>
      <c r="F1124" s="1">
        <v>0</v>
      </c>
      <c r="G1124" s="2">
        <f t="shared" si="22"/>
        <v>435.12599999999998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3086</v>
      </c>
      <c r="D1138" s="1">
        <f>BILANCA!E160</f>
        <v>0</v>
      </c>
      <c r="E1138" s="1">
        <v>0</v>
      </c>
      <c r="F1138" s="1">
        <v>0</v>
      </c>
      <c r="G1138" s="2">
        <f t="shared" si="22"/>
        <v>478.33</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916299</v>
      </c>
      <c r="D1148" s="1">
        <f>BILANCA!E170</f>
        <v>1071820.01</v>
      </c>
      <c r="E1148" s="1">
        <v>0</v>
      </c>
      <c r="F1148" s="1">
        <v>0</v>
      </c>
      <c r="G1148" s="2">
        <f t="shared" si="22"/>
        <v>504889.93830000004</v>
      </c>
      <c r="H1148" s="2">
        <f t="shared" si="23"/>
        <v>1.0000000009313226E-2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916299</v>
      </c>
      <c r="D1149" s="1">
        <f>BILANCA!E171</f>
        <v>1071820.01</v>
      </c>
      <c r="E1149" s="1">
        <v>0</v>
      </c>
      <c r="F1149" s="1">
        <v>0</v>
      </c>
      <c r="G1149" s="2">
        <f t="shared" si="22"/>
        <v>507949.87732000003</v>
      </c>
      <c r="H1149" s="2">
        <f t="shared" si="23"/>
        <v>1.0000000009313226E-2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22275039</v>
      </c>
      <c r="D1152" s="1">
        <f>BILANCA!E175</f>
        <v>21886419.07</v>
      </c>
      <c r="E1152" s="1">
        <v>0</v>
      </c>
      <c r="F1152" s="1">
        <v>0</v>
      </c>
      <c r="G1152" s="2">
        <f t="shared" si="22"/>
        <v>11162091.236660002</v>
      </c>
      <c r="H1152" s="2">
        <f t="shared" si="23"/>
        <v>7.0000000298023224E-2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1091224</v>
      </c>
      <c r="D1153" s="1">
        <f>BILANCA!E176</f>
        <v>1377956.6300000001</v>
      </c>
      <c r="E1153" s="1">
        <v>0</v>
      </c>
      <c r="F1153" s="1">
        <v>0</v>
      </c>
      <c r="G1153" s="2">
        <f t="shared" si="22"/>
        <v>654013.33420000016</v>
      </c>
      <c r="H1153" s="2">
        <f t="shared" si="23"/>
        <v>0.36999999987892807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1059156</v>
      </c>
      <c r="D1154" s="1">
        <f>BILANCA!E177</f>
        <v>1374922.77</v>
      </c>
      <c r="E1154" s="1">
        <v>0</v>
      </c>
      <c r="F1154" s="1">
        <v>0</v>
      </c>
      <c r="G1154" s="2">
        <f t="shared" si="22"/>
        <v>651339.26334000006</v>
      </c>
      <c r="H1154" s="2">
        <f t="shared" si="23"/>
        <v>0.22999999998137355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903935</v>
      </c>
      <c r="D1155" s="1">
        <f>BILANCA!E178</f>
        <v>1194164.46</v>
      </c>
      <c r="E1155" s="1">
        <v>0</v>
      </c>
      <c r="F1155" s="1">
        <v>0</v>
      </c>
      <c r="G1155" s="2">
        <f t="shared" si="22"/>
        <v>566269.39423999994</v>
      </c>
      <c r="H1155" s="2">
        <f t="shared" si="23"/>
        <v>0.4599999999627471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78320</v>
      </c>
      <c r="D1156" s="1">
        <f>BILANCA!E179</f>
        <v>70976</v>
      </c>
      <c r="E1156" s="1">
        <v>0</v>
      </c>
      <c r="F1156" s="1">
        <v>0</v>
      </c>
      <c r="G1156" s="2">
        <f t="shared" si="22"/>
        <v>38107.055999999997</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712</v>
      </c>
      <c r="D1157" s="1">
        <f>BILANCA!E180</f>
        <v>730.61</v>
      </c>
      <c r="E1157" s="1">
        <v>0</v>
      </c>
      <c r="F1157" s="1">
        <v>0</v>
      </c>
      <c r="G1157" s="2">
        <f t="shared" si="22"/>
        <v>378.14027999999996</v>
      </c>
      <c r="H1157" s="2">
        <f t="shared" si="23"/>
        <v>0.38999999999998636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712</v>
      </c>
      <c r="D1160" s="1">
        <f>BILANCA!E183</f>
        <v>730.61</v>
      </c>
      <c r="E1160" s="1">
        <v>0</v>
      </c>
      <c r="F1160" s="1">
        <v>0</v>
      </c>
      <c r="G1160" s="2">
        <f t="shared" si="22"/>
        <v>384.65994000000001</v>
      </c>
      <c r="H1160" s="2">
        <f t="shared" si="23"/>
        <v>0.38999999999998636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76189</v>
      </c>
      <c r="D1165" s="1">
        <f>BILANCA!E188</f>
        <v>109051.7</v>
      </c>
      <c r="E1165" s="1">
        <v>0</v>
      </c>
      <c r="F1165" s="1">
        <v>0</v>
      </c>
      <c r="G1165" s="2">
        <f t="shared" si="22"/>
        <v>53561.216800000002</v>
      </c>
      <c r="H1165" s="2">
        <f t="shared" si="23"/>
        <v>0.30000000000291038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32068</v>
      </c>
      <c r="D1166" s="1">
        <f>BILANCA!E189</f>
        <v>3033.86</v>
      </c>
      <c r="E1166" s="1">
        <v>0</v>
      </c>
      <c r="F1166" s="1">
        <v>0</v>
      </c>
      <c r="G1166" s="2">
        <f t="shared" si="22"/>
        <v>6978.8367599999992</v>
      </c>
      <c r="H1166" s="2">
        <f t="shared" si="23"/>
        <v>0.13999999999987267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21183815</v>
      </c>
      <c r="D1214" s="1">
        <f>BILANCA!E237</f>
        <v>20508462.440000001</v>
      </c>
      <c r="E1214" s="1">
        <v>0</v>
      </c>
      <c r="F1214" s="1">
        <v>0</v>
      </c>
      <c r="G1214" s="2">
        <f t="shared" si="22"/>
        <v>14368370.912280001</v>
      </c>
      <c r="H1214" s="2">
        <f t="shared" si="23"/>
        <v>0.44000000134110451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21031926</v>
      </c>
      <c r="D1215" s="1">
        <f>BILANCA!E238</f>
        <v>20331561.190000001</v>
      </c>
      <c r="E1215" s="1">
        <v>0</v>
      </c>
      <c r="F1215" s="1">
        <v>0</v>
      </c>
      <c r="G1215" s="2">
        <f t="shared" si="22"/>
        <v>14313251.224160001</v>
      </c>
      <c r="H1215" s="2">
        <f t="shared" si="23"/>
        <v>0.19000000134110451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21031926</v>
      </c>
      <c r="D1216" s="1">
        <f>BILANCA!E239</f>
        <v>20331561.190000001</v>
      </c>
      <c r="E1216" s="1">
        <v>0</v>
      </c>
      <c r="F1216" s="1">
        <v>0</v>
      </c>
      <c r="G1216" s="2">
        <f t="shared" si="22"/>
        <v>14374946.272540003</v>
      </c>
      <c r="H1216" s="2">
        <f t="shared" si="23"/>
        <v>0.19000000134110451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20992531</v>
      </c>
      <c r="D1217" s="1">
        <f>BILANCA!E240</f>
        <v>20278702.98</v>
      </c>
      <c r="E1217" s="1">
        <v>0</v>
      </c>
      <c r="F1217" s="1">
        <v>0</v>
      </c>
      <c r="G1217" s="2">
        <f t="shared" si="22"/>
        <v>14402685.248640001</v>
      </c>
      <c r="H1217" s="2">
        <f t="shared" si="23"/>
        <v>1.9999999552965164E-2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39395</v>
      </c>
      <c r="D1218" s="1">
        <f>BILANCA!E241</f>
        <v>52858.21</v>
      </c>
      <c r="E1218" s="1">
        <v>0</v>
      </c>
      <c r="F1218" s="1">
        <v>0</v>
      </c>
      <c r="G1218" s="2">
        <f t="shared" si="22"/>
        <v>34101.183699999994</v>
      </c>
      <c r="H1218" s="2">
        <f t="shared" si="23"/>
        <v>0.20999999999912689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148803</v>
      </c>
      <c r="D1222" s="1">
        <f>BILANCA!E245</f>
        <v>171989.54</v>
      </c>
      <c r="E1222" s="1">
        <v>0</v>
      </c>
      <c r="F1222" s="1">
        <v>0</v>
      </c>
      <c r="G1222" s="2">
        <f t="shared" si="22"/>
        <v>117774.91712</v>
      </c>
      <c r="H1222" s="2">
        <f t="shared" si="23"/>
        <v>0.45999999999185093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148803</v>
      </c>
      <c r="D1223" s="1">
        <f>BILANCA!E246</f>
        <v>171989.54</v>
      </c>
      <c r="E1223" s="1">
        <v>0</v>
      </c>
      <c r="F1223" s="1">
        <v>0</v>
      </c>
      <c r="G1223" s="2">
        <f t="shared" si="22"/>
        <v>118267.6992</v>
      </c>
      <c r="H1223" s="2">
        <f t="shared" si="23"/>
        <v>0.45999999999185093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148803</v>
      </c>
      <c r="D1226" s="1">
        <f>BILANCA!E249</f>
        <v>171989.54</v>
      </c>
      <c r="E1226" s="1">
        <v>0</v>
      </c>
      <c r="F1226" s="1">
        <v>0</v>
      </c>
      <c r="G1226" s="2">
        <f t="shared" si="22"/>
        <v>119746.04544</v>
      </c>
      <c r="H1226" s="2">
        <f t="shared" si="23"/>
        <v>0.45999999999185093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4911.71</v>
      </c>
      <c r="E1232" s="1">
        <v>0</v>
      </c>
      <c r="F1232" s="1">
        <v>0</v>
      </c>
      <c r="G1232" s="2">
        <f t="shared" si="22"/>
        <v>2446.0315799999998</v>
      </c>
      <c r="H1232" s="2">
        <f t="shared" si="23"/>
        <v>0.28999999999996362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3086</v>
      </c>
      <c r="D1233" s="1">
        <f>BILANCA!E256</f>
        <v>0</v>
      </c>
      <c r="E1233" s="1">
        <v>0</v>
      </c>
      <c r="F1233" s="1">
        <v>0</v>
      </c>
      <c r="G1233" s="2">
        <f t="shared" si="22"/>
        <v>771.5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452400</v>
      </c>
      <c r="D1236" s="1">
        <f>BILANCA!E259</f>
        <v>452400</v>
      </c>
      <c r="E1236" s="1">
        <v>0</v>
      </c>
      <c r="F1236" s="1">
        <v>0</v>
      </c>
      <c r="G1236" s="2">
        <f t="shared" si="22"/>
        <v>343371.6</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452400</v>
      </c>
      <c r="D1237" s="1">
        <f>BILANCA!E260</f>
        <v>452400</v>
      </c>
      <c r="E1237" s="1">
        <v>0</v>
      </c>
      <c r="F1237" s="1">
        <v>0</v>
      </c>
      <c r="G1237" s="2">
        <f t="shared" si="22"/>
        <v>344728.80000000005</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3086</v>
      </c>
      <c r="D1240" s="1">
        <f>BILANCA!E264</f>
        <v>0</v>
      </c>
      <c r="E1240" s="1">
        <v>0</v>
      </c>
      <c r="F1240" s="1">
        <v>0</v>
      </c>
      <c r="G1240" s="2">
        <f t="shared" si="22"/>
        <v>793.10199999999998</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64916</v>
      </c>
      <c r="D1244" s="1">
        <f>BILANCA!E268</f>
        <v>89467.95</v>
      </c>
      <c r="E1244" s="1">
        <v>0</v>
      </c>
      <c r="F1244" s="1">
        <v>0</v>
      </c>
      <c r="G1244" s="2">
        <f t="shared" si="24"/>
        <v>63645.3459</v>
      </c>
      <c r="H1244" s="2">
        <f t="shared" si="23"/>
        <v>5.0000000002910383E-2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1059156</v>
      </c>
      <c r="D1264" s="1">
        <f>BILANCA!E288</f>
        <v>1374922.77</v>
      </c>
      <c r="E1264" s="1">
        <v>0</v>
      </c>
      <c r="F1264" s="1">
        <v>0</v>
      </c>
      <c r="G1264" s="2">
        <f t="shared" si="24"/>
        <v>1070329.4327400001</v>
      </c>
      <c r="H1264" s="2">
        <f t="shared" si="23"/>
        <v>0.22999999998137355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32068</v>
      </c>
      <c r="D1266" s="1">
        <f>BILANCA!E290</f>
        <v>3033.86</v>
      </c>
      <c r="E1266" s="1">
        <v>0</v>
      </c>
      <c r="F1266" s="1">
        <v>0</v>
      </c>
      <c r="G1266" s="2">
        <f t="shared" si="24"/>
        <v>10792.408759999998</v>
      </c>
      <c r="H1266" s="2">
        <f t="shared" si="23"/>
        <v>0.13999999999987267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68168</v>
      </c>
      <c r="D1274" s="1">
        <f>BILANCA!E298</f>
        <v>68606.070000000007</v>
      </c>
      <c r="E1274" s="1">
        <v>0</v>
      </c>
      <c r="F1274" s="1">
        <v>0</v>
      </c>
      <c r="G1274" s="2">
        <f t="shared" si="24"/>
        <v>59765.620739999998</v>
      </c>
      <c r="H1274" s="2">
        <f t="shared" si="23"/>
        <v>7.0000000006984919E-2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16037.5</v>
      </c>
      <c r="E1275" s="1">
        <v>0</v>
      </c>
      <c r="F1275" s="1">
        <v>0</v>
      </c>
      <c r="G1275" s="2">
        <f t="shared" si="24"/>
        <v>9365.9</v>
      </c>
      <c r="H1275" s="2">
        <f t="shared" si="23"/>
        <v>0.5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8021</v>
      </c>
      <c r="D1278" s="1">
        <f>BILANCA!E302</f>
        <v>24408.13</v>
      </c>
      <c r="E1278" s="1">
        <v>0</v>
      </c>
      <c r="F1278" s="1">
        <v>0</v>
      </c>
      <c r="G1278" s="2">
        <f t="shared" si="24"/>
        <v>16766.991699999999</v>
      </c>
      <c r="H1278" s="2">
        <f t="shared" si="23"/>
        <v>0.13000000000101863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12809579</v>
      </c>
      <c r="D1408" s="1">
        <f>'RAS-funkcijski'!E114</f>
        <v>13669695.109999999</v>
      </c>
      <c r="E1408" s="1">
        <v>0</v>
      </c>
      <c r="F1408" s="1">
        <v>0</v>
      </c>
      <c r="G1408" s="2">
        <f t="shared" si="24"/>
        <v>4416386.6141999997</v>
      </c>
      <c r="H1408" s="2">
        <f t="shared" si="27"/>
        <v>0.10999999940395355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12391497</v>
      </c>
      <c r="D1409" s="1">
        <f>'RAS-funkcijski'!E115</f>
        <v>13173764.34</v>
      </c>
      <c r="E1409" s="1">
        <v>0</v>
      </c>
      <c r="F1409" s="1">
        <v>0</v>
      </c>
      <c r="G1409" s="2">
        <f t="shared" si="24"/>
        <v>4300031.8504800005</v>
      </c>
      <c r="H1409" s="2">
        <f t="shared" si="27"/>
        <v>0.33999999985098839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12391497</v>
      </c>
      <c r="D1411" s="1">
        <f>'RAS-funkcijski'!E117</f>
        <v>13173764.34</v>
      </c>
      <c r="E1411" s="1">
        <v>0</v>
      </c>
      <c r="F1411" s="1">
        <v>0</v>
      </c>
      <c r="G1411" s="2">
        <f t="shared" si="24"/>
        <v>4377509.9018400004</v>
      </c>
      <c r="H1411" s="2">
        <f t="shared" si="27"/>
        <v>0.33999999985098839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418082</v>
      </c>
      <c r="D1420" s="1">
        <f>'RAS-funkcijski'!E126</f>
        <v>495930.77</v>
      </c>
      <c r="E1420" s="1">
        <v>0</v>
      </c>
      <c r="F1420" s="1">
        <v>0</v>
      </c>
      <c r="G1420" s="2">
        <f t="shared" si="24"/>
        <v>172013.11187999998</v>
      </c>
      <c r="H1420" s="2">
        <f t="shared" si="27"/>
        <v>0.22999999998137355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12809579</v>
      </c>
      <c r="D1435" s="13">
        <f>'RAS-funkcijski'!E141</f>
        <v>13669695.109999999</v>
      </c>
      <c r="E1435" s="13">
        <v>0</v>
      </c>
      <c r="F1435" s="13">
        <v>0</v>
      </c>
      <c r="G1435" s="14">
        <f t="shared" si="24"/>
        <v>5500408.78314</v>
      </c>
      <c r="H1435" s="14">
        <f t="shared" si="27"/>
        <v>0.10999999940395355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114</v>
      </c>
      <c r="D1436" s="6">
        <f>'P-VRIO'!E5</f>
        <v>0</v>
      </c>
      <c r="E1436" s="6">
        <v>0</v>
      </c>
      <c r="F1436" s="6">
        <v>0</v>
      </c>
      <c r="G1436" s="7">
        <f t="shared" si="24"/>
        <v>0.114</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114</v>
      </c>
      <c r="D1453" s="1">
        <f>'P-VRIO'!E22</f>
        <v>0</v>
      </c>
      <c r="E1453" s="1">
        <v>0</v>
      </c>
      <c r="F1453" s="1">
        <v>0</v>
      </c>
      <c r="G1453" s="2">
        <f t="shared" si="24"/>
        <v>2.052</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114</v>
      </c>
      <c r="D1454" s="1">
        <f>'P-VRIO'!E23</f>
        <v>0</v>
      </c>
      <c r="E1454" s="1">
        <v>0</v>
      </c>
      <c r="F1454" s="1">
        <v>0</v>
      </c>
      <c r="G1454" s="2">
        <f t="shared" si="24"/>
        <v>2.1659999999999999</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114</v>
      </c>
      <c r="D1456" s="1">
        <f>'P-VRIO'!E25</f>
        <v>0</v>
      </c>
      <c r="E1456" s="1">
        <v>0</v>
      </c>
      <c r="F1456" s="1">
        <v>0</v>
      </c>
      <c r="G1456" s="2">
        <f t="shared" si="24"/>
        <v>2.3940000000000001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1091224</v>
      </c>
      <c r="D1480" s="6"/>
      <c r="E1480" s="6">
        <v>0</v>
      </c>
      <c r="F1480" s="6">
        <v>0</v>
      </c>
      <c r="G1480" s="7">
        <f t="shared" ref="G1480:G1580" si="34">B1480/1000*C1480</f>
        <v>1091.2239999999999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11680310</v>
      </c>
      <c r="D1481" s="1">
        <v>0</v>
      </c>
      <c r="E1481" s="1">
        <v>0</v>
      </c>
      <c r="F1481" s="1">
        <v>0</v>
      </c>
      <c r="G1481" s="2">
        <f t="shared" si="34"/>
        <v>23360.62</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11680310</v>
      </c>
      <c r="D1483" s="1">
        <v>0</v>
      </c>
      <c r="E1483" s="1">
        <v>0</v>
      </c>
      <c r="F1483" s="1">
        <v>0</v>
      </c>
      <c r="G1483" s="2">
        <f t="shared" si="34"/>
        <v>46721.24</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11680310</v>
      </c>
      <c r="D1484" s="1">
        <v>0</v>
      </c>
      <c r="E1484" s="1">
        <v>0</v>
      </c>
      <c r="F1484" s="1">
        <v>0</v>
      </c>
      <c r="G1484" s="2">
        <f t="shared" si="34"/>
        <v>58401.55</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11393577.369999999</v>
      </c>
      <c r="D1499" s="1">
        <v>0</v>
      </c>
      <c r="E1499" s="1">
        <v>0</v>
      </c>
      <c r="F1499" s="1">
        <v>0</v>
      </c>
      <c r="G1499" s="2">
        <f t="shared" si="34"/>
        <v>227871.54739999998</v>
      </c>
      <c r="H1499" s="2">
        <f t="shared" si="35"/>
        <v>0.36999999918043613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11393577.369999999</v>
      </c>
      <c r="D1501" s="1">
        <v>0</v>
      </c>
      <c r="E1501" s="1">
        <v>0</v>
      </c>
      <c r="F1501" s="1">
        <v>0</v>
      </c>
      <c r="G1501" s="2">
        <f t="shared" si="34"/>
        <v>250658.70213999998</v>
      </c>
      <c r="H1501" s="2">
        <f t="shared" si="35"/>
        <v>0.36999999918043613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11393577.369999999</v>
      </c>
      <c r="D1502" s="1">
        <v>0</v>
      </c>
      <c r="E1502" s="1">
        <v>0</v>
      </c>
      <c r="F1502" s="1">
        <v>0</v>
      </c>
      <c r="G1502" s="2">
        <f t="shared" si="34"/>
        <v>262052.27950999996</v>
      </c>
      <c r="H1502" s="2">
        <f t="shared" si="35"/>
        <v>0.36999999918043613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1377956.6300000008</v>
      </c>
      <c r="D1517" s="1">
        <v>0</v>
      </c>
      <c r="E1517" s="1">
        <v>0</v>
      </c>
      <c r="F1517" s="1">
        <v>0</v>
      </c>
      <c r="G1517" s="2">
        <f t="shared" si="34"/>
        <v>52362.35194000003</v>
      </c>
      <c r="H1517" s="2">
        <f t="shared" si="35"/>
        <v>0.36999999918043613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1377956.63</v>
      </c>
      <c r="D1576" s="1">
        <v>0</v>
      </c>
      <c r="E1576" s="1">
        <v>0</v>
      </c>
      <c r="F1576" s="1">
        <v>0</v>
      </c>
      <c r="G1576" s="2">
        <f t="shared" si="34"/>
        <v>133661.79311</v>
      </c>
      <c r="H1576" s="2">
        <f t="shared" si="35"/>
        <v>0.37000000011175871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1377956.63</v>
      </c>
      <c r="D1578" s="1">
        <v>0</v>
      </c>
      <c r="E1578" s="1">
        <v>0</v>
      </c>
      <c r="F1578" s="1">
        <v>0</v>
      </c>
      <c r="G1578" s="2">
        <f t="shared" si="34"/>
        <v>136417.70637</v>
      </c>
      <c r="H1578" s="2">
        <f t="shared" si="35"/>
        <v>0.37000000011175871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15180</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12806027</v>
      </c>
      <c r="I16" s="172">
        <f>'PR-RAS'!E6</f>
        <v>13841684.65</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12381342</v>
      </c>
      <c r="I17" s="172">
        <f>'PR-RAS'!E151</f>
        <v>13173764.34</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148803</v>
      </c>
      <c r="I18" s="172">
        <f>'PR-RAS'!E645</f>
        <v>171989.54000000097</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21150377</v>
      </c>
      <c r="I20" s="175">
        <f>BILANCA!E7</f>
        <v>20337203.510000002</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1124662</v>
      </c>
      <c r="I21" s="177">
        <f>BILANCA!E68</f>
        <v>1549215.56</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1091224</v>
      </c>
      <c r="I22" s="177">
        <f>BILANCA!E176</f>
        <v>1377956.6300000001</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21183815</v>
      </c>
      <c r="I23" s="179">
        <f>BILANCA!E237</f>
        <v>20508462.440000001</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12809579</v>
      </c>
      <c r="I27" s="177">
        <f>'RAS-funkcijski'!E114</f>
        <v>13669695.109999999</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12809579</v>
      </c>
      <c r="I28" s="181">
        <f>'RAS-funkcijski'!E141</f>
        <v>13669695.109999999</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114</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114</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1091224</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1377956.6300000008</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1377956.63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37" zoomScale="150" zoomScaleNormal="150" workbookViewId="0">
      <selection activeCell="E724" sqref="E72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12806027</v>
      </c>
      <c r="E6" s="53">
        <f>E7+E44+E50+E82+E106+E124+E133+E139</f>
        <v>13841684.65</v>
      </c>
      <c r="F6" s="54">
        <f t="shared" ref="F6:F131" si="0">IF(D6&lt;&gt;0,IF(E6/D6&gt;=100,"&gt;&gt;100",E6/D6*100),"-")</f>
        <v>108.08726742493984</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10912126</v>
      </c>
      <c r="E50" s="53">
        <f>E51+E54+E59+E62+E65+E68+E71+E74+E77</f>
        <v>11435810.780000001</v>
      </c>
      <c r="F50" s="54">
        <f t="shared" si="0"/>
        <v>104.79910862466215</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35609.4</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v>35609.4</v>
      </c>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10866954</v>
      </c>
      <c r="E68" s="53">
        <f t="shared" si="15"/>
        <v>11311748.32</v>
      </c>
      <c r="F68" s="54">
        <f t="shared" si="0"/>
        <v>104.09309103544564</v>
      </c>
    </row>
    <row r="69" spans="1:6" ht="12.75" customHeight="1" x14ac:dyDescent="0.2">
      <c r="A69" s="55" t="s">
        <v>180</v>
      </c>
      <c r="B69" s="87" t="s">
        <v>181</v>
      </c>
      <c r="C69" s="52" t="s">
        <v>180</v>
      </c>
      <c r="D69" s="244">
        <v>10866954</v>
      </c>
      <c r="E69" s="244">
        <v>11311748.32</v>
      </c>
      <c r="F69" s="54">
        <f t="shared" si="0"/>
        <v>104.09309103544564</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45172</v>
      </c>
      <c r="E77" s="53">
        <f t="shared" si="18"/>
        <v>88453.06</v>
      </c>
      <c r="F77" s="54">
        <f t="shared" si="0"/>
        <v>195.81391127246968</v>
      </c>
    </row>
    <row r="78" spans="1:6" ht="12.75" customHeight="1" x14ac:dyDescent="0.2">
      <c r="A78" s="55">
        <v>6391</v>
      </c>
      <c r="B78" s="87" t="s">
        <v>198</v>
      </c>
      <c r="C78" s="52" t="s">
        <v>199</v>
      </c>
      <c r="D78" s="244"/>
      <c r="E78" s="244">
        <v>2376</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45172</v>
      </c>
      <c r="E80" s="244">
        <v>86077.06</v>
      </c>
      <c r="F80" s="54">
        <f t="shared" si="0"/>
        <v>190.55401576197644</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1</v>
      </c>
      <c r="E82" s="53">
        <f t="shared" si="19"/>
        <v>0</v>
      </c>
      <c r="F82" s="54">
        <f t="shared" si="0"/>
        <v>0</v>
      </c>
    </row>
    <row r="83" spans="1:6" ht="12.75" customHeight="1" x14ac:dyDescent="0.2">
      <c r="A83" s="55">
        <v>641</v>
      </c>
      <c r="B83" s="87" t="s">
        <v>208</v>
      </c>
      <c r="C83" s="52" t="s">
        <v>209</v>
      </c>
      <c r="D83" s="53">
        <f t="shared" ref="D83:E83" si="20">SUM(D84:D90)</f>
        <v>1</v>
      </c>
      <c r="E83" s="53">
        <f t="shared" si="20"/>
        <v>0</v>
      </c>
      <c r="F83" s="54">
        <f t="shared" si="0"/>
        <v>0</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1</v>
      </c>
      <c r="E85" s="244"/>
      <c r="F85" s="54">
        <f t="shared" si="0"/>
        <v>0</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482945</v>
      </c>
      <c r="E106" s="53">
        <f t="shared" si="23"/>
        <v>597022.78</v>
      </c>
      <c r="F106" s="54">
        <f t="shared" si="0"/>
        <v>123.62127778525505</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482945</v>
      </c>
      <c r="E112" s="53">
        <f t="shared" si="25"/>
        <v>597022.78</v>
      </c>
      <c r="F112" s="54">
        <f t="shared" si="0"/>
        <v>123.62127778525505</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482945</v>
      </c>
      <c r="E117" s="244">
        <v>597022.78</v>
      </c>
      <c r="F117" s="54">
        <f t="shared" si="0"/>
        <v>123.62127778525505</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10300</v>
      </c>
      <c r="E124" s="53">
        <f t="shared" si="27"/>
        <v>45920.89</v>
      </c>
      <c r="F124" s="54">
        <f t="shared" si="0"/>
        <v>445.83388349514559</v>
      </c>
    </row>
    <row r="125" spans="1:6" ht="12.75" customHeight="1" x14ac:dyDescent="0.2">
      <c r="A125" s="55">
        <v>661</v>
      </c>
      <c r="B125" s="88" t="s">
        <v>292</v>
      </c>
      <c r="C125" s="52" t="s">
        <v>293</v>
      </c>
      <c r="D125" s="53">
        <f t="shared" ref="D125:E125" si="28">SUM(D126:D127)</f>
        <v>10300</v>
      </c>
      <c r="E125" s="53">
        <f t="shared" si="28"/>
        <v>45920.89</v>
      </c>
      <c r="F125" s="54">
        <f t="shared" si="0"/>
        <v>445.83388349514559</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10300</v>
      </c>
      <c r="E127" s="244">
        <v>45920.89</v>
      </c>
      <c r="F127" s="54">
        <f t="shared" si="0"/>
        <v>445.83388349514559</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1400655</v>
      </c>
      <c r="E133" s="53">
        <f t="shared" si="30"/>
        <v>1762930.2</v>
      </c>
      <c r="F133" s="54">
        <f t="shared" ref="F133:F223" si="31">IF(D133&lt;&gt;0,IF(E133/D133&gt;=100,"&gt;&gt;100",E133/D133*100),"-")</f>
        <v>125.86469901581761</v>
      </c>
    </row>
    <row r="134" spans="1:6" ht="24" x14ac:dyDescent="0.2">
      <c r="A134" s="55">
        <v>671</v>
      </c>
      <c r="B134" s="234" t="s">
        <v>310</v>
      </c>
      <c r="C134" s="52" t="s">
        <v>311</v>
      </c>
      <c r="D134" s="53">
        <f t="shared" ref="D134:E134" si="32">SUM(D135:D137)</f>
        <v>1400655</v>
      </c>
      <c r="E134" s="53">
        <f t="shared" si="32"/>
        <v>1762930.2</v>
      </c>
      <c r="F134" s="54">
        <f t="shared" si="31"/>
        <v>125.86469901581761</v>
      </c>
    </row>
    <row r="135" spans="1:6" ht="12.75" customHeight="1" x14ac:dyDescent="0.2">
      <c r="A135" s="55">
        <v>6711</v>
      </c>
      <c r="B135" s="87" t="s">
        <v>312</v>
      </c>
      <c r="C135" s="52" t="s">
        <v>313</v>
      </c>
      <c r="D135" s="244">
        <v>1400655</v>
      </c>
      <c r="E135" s="244">
        <v>1754289.95</v>
      </c>
      <c r="F135" s="54">
        <f t="shared" si="31"/>
        <v>125.24782690955303</v>
      </c>
    </row>
    <row r="136" spans="1:6" ht="24" x14ac:dyDescent="0.2">
      <c r="A136" s="55">
        <v>6712</v>
      </c>
      <c r="B136" s="234" t="s">
        <v>314</v>
      </c>
      <c r="C136" s="52" t="s">
        <v>315</v>
      </c>
      <c r="D136" s="244"/>
      <c r="E136" s="244">
        <v>8640.25</v>
      </c>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12381342</v>
      </c>
      <c r="E151" s="53">
        <f t="shared" si="35"/>
        <v>13173764.34</v>
      </c>
      <c r="F151" s="54">
        <f t="shared" si="31"/>
        <v>106.4001328773569</v>
      </c>
    </row>
    <row r="152" spans="1:6" ht="12.75" customHeight="1" x14ac:dyDescent="0.2">
      <c r="A152" s="55">
        <v>31</v>
      </c>
      <c r="B152" s="87" t="s">
        <v>345</v>
      </c>
      <c r="C152" s="52" t="s">
        <v>346</v>
      </c>
      <c r="D152" s="53">
        <f t="shared" ref="D152:E152" si="36">D153+D158+D159</f>
        <v>10941252</v>
      </c>
      <c r="E152" s="53">
        <f t="shared" si="36"/>
        <v>11518437.050000001</v>
      </c>
      <c r="F152" s="54">
        <f t="shared" si="31"/>
        <v>105.27531081452106</v>
      </c>
    </row>
    <row r="153" spans="1:6" ht="12.75" customHeight="1" x14ac:dyDescent="0.2">
      <c r="A153" s="55">
        <v>311</v>
      </c>
      <c r="B153" s="87" t="s">
        <v>347</v>
      </c>
      <c r="C153" s="52" t="s">
        <v>348</v>
      </c>
      <c r="D153" s="53">
        <f t="shared" ref="D153:E153" si="37">SUM(D154:D157)</f>
        <v>9265217</v>
      </c>
      <c r="E153" s="53">
        <f t="shared" si="37"/>
        <v>9612960.5600000005</v>
      </c>
      <c r="F153" s="54">
        <f t="shared" si="31"/>
        <v>103.75321549403537</v>
      </c>
    </row>
    <row r="154" spans="1:6" ht="12.75" customHeight="1" x14ac:dyDescent="0.2">
      <c r="A154" s="55">
        <v>3111</v>
      </c>
      <c r="B154" s="87" t="s">
        <v>349</v>
      </c>
      <c r="C154" s="52" t="s">
        <v>350</v>
      </c>
      <c r="D154" s="244">
        <v>9265217</v>
      </c>
      <c r="E154" s="244">
        <v>9612960.5600000005</v>
      </c>
      <c r="F154" s="54">
        <f t="shared" si="31"/>
        <v>103.75321549403537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347474</v>
      </c>
      <c r="E158" s="244">
        <v>397039.25</v>
      </c>
      <c r="F158" s="54">
        <f t="shared" si="31"/>
        <v>114.26444856305795</v>
      </c>
    </row>
    <row r="159" spans="1:6" ht="12.75" customHeight="1" x14ac:dyDescent="0.2">
      <c r="A159" s="55">
        <v>313</v>
      </c>
      <c r="B159" s="87" t="s">
        <v>359</v>
      </c>
      <c r="C159" s="52" t="s">
        <v>360</v>
      </c>
      <c r="D159" s="53">
        <f t="shared" ref="D159:E159" si="38">SUM(D160:D162)</f>
        <v>1328561</v>
      </c>
      <c r="E159" s="53">
        <f t="shared" si="38"/>
        <v>1508437.24</v>
      </c>
      <c r="F159" s="54">
        <f t="shared" si="31"/>
        <v>113.53917810322598</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1328561</v>
      </c>
      <c r="E161" s="244">
        <v>1508437.24</v>
      </c>
      <c r="F161" s="54">
        <f t="shared" si="31"/>
        <v>113.53917810322598</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1429600</v>
      </c>
      <c r="E163" s="53">
        <f t="shared" si="39"/>
        <v>1648424.44</v>
      </c>
      <c r="F163" s="54">
        <f t="shared" si="31"/>
        <v>115.30668998321207</v>
      </c>
    </row>
    <row r="164" spans="1:6" ht="12.75" customHeight="1" x14ac:dyDescent="0.2">
      <c r="A164" s="55">
        <v>321</v>
      </c>
      <c r="B164" s="87" t="s">
        <v>368</v>
      </c>
      <c r="C164" s="52" t="s">
        <v>369</v>
      </c>
      <c r="D164" s="53">
        <f t="shared" ref="D164:E164" si="40">SUM(D165:D168)</f>
        <v>310622</v>
      </c>
      <c r="E164" s="53">
        <f t="shared" si="40"/>
        <v>394584.61</v>
      </c>
      <c r="F164" s="54">
        <f t="shared" si="31"/>
        <v>127.03047755793216</v>
      </c>
    </row>
    <row r="165" spans="1:6" ht="12.75" customHeight="1" x14ac:dyDescent="0.2">
      <c r="A165" s="55">
        <v>3211</v>
      </c>
      <c r="B165" s="87" t="s">
        <v>370</v>
      </c>
      <c r="C165" s="52" t="s">
        <v>371</v>
      </c>
      <c r="D165" s="244">
        <v>1110</v>
      </c>
      <c r="E165" s="244">
        <v>34004</v>
      </c>
      <c r="F165" s="54">
        <f t="shared" si="31"/>
        <v>3063.4234234234236</v>
      </c>
    </row>
    <row r="166" spans="1:6" ht="12.75" customHeight="1" x14ac:dyDescent="0.2">
      <c r="A166" s="55">
        <v>3212</v>
      </c>
      <c r="B166" s="87" t="s">
        <v>372</v>
      </c>
      <c r="C166" s="52" t="s">
        <v>373</v>
      </c>
      <c r="D166" s="244">
        <v>308022</v>
      </c>
      <c r="E166" s="244">
        <v>355421.11</v>
      </c>
      <c r="F166" s="54">
        <f t="shared" si="31"/>
        <v>115.38822226983787</v>
      </c>
    </row>
    <row r="167" spans="1:6" ht="12.75" customHeight="1" x14ac:dyDescent="0.2">
      <c r="A167" s="55">
        <v>3213</v>
      </c>
      <c r="B167" s="87" t="s">
        <v>374</v>
      </c>
      <c r="C167" s="52" t="s">
        <v>375</v>
      </c>
      <c r="D167" s="244">
        <v>520</v>
      </c>
      <c r="E167" s="244">
        <v>2730</v>
      </c>
      <c r="F167" s="54">
        <f t="shared" si="31"/>
        <v>525</v>
      </c>
    </row>
    <row r="168" spans="1:6" ht="12.75" customHeight="1" x14ac:dyDescent="0.2">
      <c r="A168" s="55">
        <v>3214</v>
      </c>
      <c r="B168" s="87" t="s">
        <v>376</v>
      </c>
      <c r="C168" s="52" t="s">
        <v>377</v>
      </c>
      <c r="D168" s="244">
        <v>970</v>
      </c>
      <c r="E168" s="244">
        <v>2429.5</v>
      </c>
      <c r="F168" s="54">
        <f t="shared" si="31"/>
        <v>250.46391752577318</v>
      </c>
    </row>
    <row r="169" spans="1:6" ht="12.75" customHeight="1" x14ac:dyDescent="0.2">
      <c r="A169" s="55">
        <v>322</v>
      </c>
      <c r="B169" s="87" t="s">
        <v>378</v>
      </c>
      <c r="C169" s="52" t="s">
        <v>379</v>
      </c>
      <c r="D169" s="53">
        <f t="shared" ref="D169:E169" si="41">SUM(D170:D176)</f>
        <v>827558</v>
      </c>
      <c r="E169" s="53">
        <f t="shared" si="41"/>
        <v>842701.57999999984</v>
      </c>
      <c r="F169" s="54">
        <f t="shared" si="31"/>
        <v>101.82991161948766</v>
      </c>
    </row>
    <row r="170" spans="1:6" ht="12.75" customHeight="1" x14ac:dyDescent="0.2">
      <c r="A170" s="55">
        <v>3221</v>
      </c>
      <c r="B170" s="87" t="s">
        <v>380</v>
      </c>
      <c r="C170" s="52" t="s">
        <v>381</v>
      </c>
      <c r="D170" s="244">
        <v>61330</v>
      </c>
      <c r="E170" s="244">
        <v>43557.37</v>
      </c>
      <c r="F170" s="54">
        <f t="shared" si="31"/>
        <v>71.021310940812015</v>
      </c>
    </row>
    <row r="171" spans="1:6" ht="12.75" customHeight="1" x14ac:dyDescent="0.2">
      <c r="A171" s="55">
        <v>3222</v>
      </c>
      <c r="B171" s="87" t="s">
        <v>382</v>
      </c>
      <c r="C171" s="52" t="s">
        <v>383</v>
      </c>
      <c r="D171" s="244">
        <v>418682</v>
      </c>
      <c r="E171" s="244">
        <v>479765.48</v>
      </c>
      <c r="F171" s="54">
        <f t="shared" si="31"/>
        <v>114.5894688570323</v>
      </c>
    </row>
    <row r="172" spans="1:6" ht="12.75" customHeight="1" x14ac:dyDescent="0.2">
      <c r="A172" s="55">
        <v>3223</v>
      </c>
      <c r="B172" s="87" t="s">
        <v>384</v>
      </c>
      <c r="C172" s="52" t="s">
        <v>385</v>
      </c>
      <c r="D172" s="244">
        <v>251897</v>
      </c>
      <c r="E172" s="244">
        <v>237068.23</v>
      </c>
      <c r="F172" s="54">
        <f t="shared" si="31"/>
        <v>94.113161331814197</v>
      </c>
    </row>
    <row r="173" spans="1:6" ht="12.75" customHeight="1" x14ac:dyDescent="0.2">
      <c r="A173" s="55">
        <v>3224</v>
      </c>
      <c r="B173" s="87" t="s">
        <v>386</v>
      </c>
      <c r="C173" s="52" t="s">
        <v>387</v>
      </c>
      <c r="D173" s="244">
        <v>87499</v>
      </c>
      <c r="E173" s="244">
        <v>76638.95</v>
      </c>
      <c r="F173" s="54">
        <f t="shared" si="31"/>
        <v>87.588372438542152</v>
      </c>
    </row>
    <row r="174" spans="1:6" ht="12.75" customHeight="1" x14ac:dyDescent="0.2">
      <c r="A174" s="55">
        <v>3225</v>
      </c>
      <c r="B174" s="87" t="s">
        <v>388</v>
      </c>
      <c r="C174" s="52" t="s">
        <v>389</v>
      </c>
      <c r="D174" s="244">
        <v>8150</v>
      </c>
      <c r="E174" s="244">
        <v>1807.48</v>
      </c>
      <c r="F174" s="54">
        <f t="shared" si="31"/>
        <v>22.177668711656441</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v>3864.07</v>
      </c>
      <c r="F176" s="54" t="str">
        <f t="shared" si="31"/>
        <v>-</v>
      </c>
    </row>
    <row r="177" spans="1:6" ht="12.75" customHeight="1" x14ac:dyDescent="0.2">
      <c r="A177" s="55">
        <v>323</v>
      </c>
      <c r="B177" s="87" t="s">
        <v>394</v>
      </c>
      <c r="C177" s="52" t="s">
        <v>395</v>
      </c>
      <c r="D177" s="53">
        <f t="shared" ref="D177:E177" si="42">SUM(D178:D186)</f>
        <v>213850</v>
      </c>
      <c r="E177" s="53">
        <f t="shared" si="42"/>
        <v>295912.68</v>
      </c>
      <c r="F177" s="54">
        <f t="shared" si="31"/>
        <v>138.37394435351882</v>
      </c>
    </row>
    <row r="178" spans="1:6" ht="12.75" customHeight="1" x14ac:dyDescent="0.2">
      <c r="A178" s="55">
        <v>3231</v>
      </c>
      <c r="B178" s="87" t="s">
        <v>396</v>
      </c>
      <c r="C178" s="52" t="s">
        <v>397</v>
      </c>
      <c r="D178" s="244">
        <v>11500</v>
      </c>
      <c r="E178" s="244">
        <v>21334.31</v>
      </c>
      <c r="F178" s="54">
        <f t="shared" si="31"/>
        <v>185.51573913043481</v>
      </c>
    </row>
    <row r="179" spans="1:6" ht="12.75" customHeight="1" x14ac:dyDescent="0.2">
      <c r="A179" s="55">
        <v>3232</v>
      </c>
      <c r="B179" s="87" t="s">
        <v>398</v>
      </c>
      <c r="C179" s="52" t="s">
        <v>399</v>
      </c>
      <c r="D179" s="244">
        <v>11884</v>
      </c>
      <c r="E179" s="244">
        <v>54598.45</v>
      </c>
      <c r="F179" s="54">
        <f t="shared" si="31"/>
        <v>459.4282228205991</v>
      </c>
    </row>
    <row r="180" spans="1:6" ht="12.75" customHeight="1" x14ac:dyDescent="0.2">
      <c r="A180" s="55">
        <v>3233</v>
      </c>
      <c r="B180" s="87" t="s">
        <v>400</v>
      </c>
      <c r="C180" s="52" t="s">
        <v>401</v>
      </c>
      <c r="D180" s="244">
        <v>300</v>
      </c>
      <c r="E180" s="244">
        <v>300</v>
      </c>
      <c r="F180" s="54">
        <f t="shared" si="31"/>
        <v>100</v>
      </c>
    </row>
    <row r="181" spans="1:6" ht="12.75" customHeight="1" x14ac:dyDescent="0.2">
      <c r="A181" s="55">
        <v>3234</v>
      </c>
      <c r="B181" s="87" t="s">
        <v>402</v>
      </c>
      <c r="C181" s="52" t="s">
        <v>403</v>
      </c>
      <c r="D181" s="244">
        <v>101377</v>
      </c>
      <c r="E181" s="244">
        <v>76381.679999999993</v>
      </c>
      <c r="F181" s="54">
        <f t="shared" si="31"/>
        <v>75.344190496858261</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28322</v>
      </c>
      <c r="E183" s="244">
        <v>52379.03</v>
      </c>
      <c r="F183" s="54">
        <f t="shared" si="31"/>
        <v>184.94114116234726</v>
      </c>
    </row>
    <row r="184" spans="1:6" ht="12.75" customHeight="1" x14ac:dyDescent="0.2">
      <c r="A184" s="55">
        <v>3237</v>
      </c>
      <c r="B184" s="87" t="s">
        <v>408</v>
      </c>
      <c r="C184" s="52" t="s">
        <v>409</v>
      </c>
      <c r="D184" s="244">
        <v>4190</v>
      </c>
      <c r="E184" s="244">
        <v>1697.5</v>
      </c>
      <c r="F184" s="54">
        <f t="shared" si="31"/>
        <v>40.51312649164678</v>
      </c>
    </row>
    <row r="185" spans="1:6" ht="12.75" customHeight="1" x14ac:dyDescent="0.2">
      <c r="A185" s="55">
        <v>3238</v>
      </c>
      <c r="B185" s="87" t="s">
        <v>410</v>
      </c>
      <c r="C185" s="52" t="s">
        <v>411</v>
      </c>
      <c r="D185" s="244">
        <v>48927</v>
      </c>
      <c r="E185" s="244">
        <v>59844.51</v>
      </c>
      <c r="F185" s="54">
        <f t="shared" si="31"/>
        <v>122.31387577411246</v>
      </c>
    </row>
    <row r="186" spans="1:6" ht="12.75" customHeight="1" x14ac:dyDescent="0.2">
      <c r="A186" s="55">
        <v>3239</v>
      </c>
      <c r="B186" s="87" t="s">
        <v>412</v>
      </c>
      <c r="C186" s="52" t="s">
        <v>413</v>
      </c>
      <c r="D186" s="244">
        <v>7350</v>
      </c>
      <c r="E186" s="244">
        <v>29377.200000000001</v>
      </c>
      <c r="F186" s="54">
        <f t="shared" si="31"/>
        <v>399.68979591836734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77570</v>
      </c>
      <c r="E188" s="53">
        <f t="shared" si="43"/>
        <v>115225.57</v>
      </c>
      <c r="F188" s="54">
        <f t="shared" si="31"/>
        <v>148.54398607709166</v>
      </c>
    </row>
    <row r="189" spans="1:6" ht="12.75" customHeight="1" x14ac:dyDescent="0.2">
      <c r="A189" s="55">
        <v>3291</v>
      </c>
      <c r="B189" s="234" t="s">
        <v>418</v>
      </c>
      <c r="C189" s="52" t="s">
        <v>419</v>
      </c>
      <c r="D189" s="244">
        <v>18622</v>
      </c>
      <c r="E189" s="244">
        <v>16724.27</v>
      </c>
      <c r="F189" s="54">
        <f t="shared" si="31"/>
        <v>89.80920416711416</v>
      </c>
    </row>
    <row r="190" spans="1:6" ht="12.75" customHeight="1" x14ac:dyDescent="0.2">
      <c r="A190" s="55">
        <v>3292</v>
      </c>
      <c r="B190" s="87" t="s">
        <v>420</v>
      </c>
      <c r="C190" s="52" t="s">
        <v>421</v>
      </c>
      <c r="D190" s="244">
        <v>60</v>
      </c>
      <c r="E190" s="244">
        <v>15900</v>
      </c>
      <c r="F190" s="54" t="str">
        <f t="shared" si="31"/>
        <v>&gt;&gt;100</v>
      </c>
    </row>
    <row r="191" spans="1:6" ht="12.75" customHeight="1" x14ac:dyDescent="0.2">
      <c r="A191" s="55">
        <v>3293</v>
      </c>
      <c r="B191" s="87" t="s">
        <v>422</v>
      </c>
      <c r="C191" s="52" t="s">
        <v>423</v>
      </c>
      <c r="D191" s="244">
        <v>722</v>
      </c>
      <c r="E191" s="244">
        <v>835.48</v>
      </c>
      <c r="F191" s="54">
        <f t="shared" si="31"/>
        <v>115.71745152354571</v>
      </c>
    </row>
    <row r="192" spans="1:6" ht="12.75" customHeight="1" x14ac:dyDescent="0.2">
      <c r="A192" s="55">
        <v>3294</v>
      </c>
      <c r="B192" s="87" t="s">
        <v>424</v>
      </c>
      <c r="C192" s="52" t="s">
        <v>425</v>
      </c>
      <c r="D192" s="244">
        <v>400</v>
      </c>
      <c r="E192" s="244">
        <v>1700</v>
      </c>
      <c r="F192" s="54">
        <f t="shared" si="31"/>
        <v>425</v>
      </c>
    </row>
    <row r="193" spans="1:6" ht="12.75" customHeight="1" x14ac:dyDescent="0.2">
      <c r="A193" s="55">
        <v>3295</v>
      </c>
      <c r="B193" s="87" t="s">
        <v>426</v>
      </c>
      <c r="C193" s="52" t="s">
        <v>427</v>
      </c>
      <c r="D193" s="244">
        <v>17850</v>
      </c>
      <c r="E193" s="244">
        <v>19787.5</v>
      </c>
      <c r="F193" s="54">
        <f t="shared" si="31"/>
        <v>110.85434173669468</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39916</v>
      </c>
      <c r="E195" s="244">
        <v>60278.32</v>
      </c>
      <c r="F195" s="54">
        <f t="shared" si="31"/>
        <v>151.01292714700872</v>
      </c>
    </row>
    <row r="196" spans="1:6" ht="12.75" customHeight="1" x14ac:dyDescent="0.2">
      <c r="A196" s="55">
        <v>34</v>
      </c>
      <c r="B196" s="234" t="s">
        <v>432</v>
      </c>
      <c r="C196" s="52" t="s">
        <v>433</v>
      </c>
      <c r="D196" s="53">
        <f t="shared" ref="D196:E196" si="44">D197+D202+D210</f>
        <v>6640</v>
      </c>
      <c r="E196" s="53">
        <f t="shared" si="44"/>
        <v>6902.85</v>
      </c>
      <c r="F196" s="54">
        <f t="shared" si="31"/>
        <v>103.95858433734941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6640</v>
      </c>
      <c r="E210" s="53">
        <f t="shared" si="47"/>
        <v>6902.85</v>
      </c>
      <c r="F210" s="54">
        <f t="shared" si="31"/>
        <v>103.95858433734941</v>
      </c>
    </row>
    <row r="211" spans="1:6" ht="12.75" customHeight="1" x14ac:dyDescent="0.2">
      <c r="A211" s="55">
        <v>3431</v>
      </c>
      <c r="B211" s="234" t="s">
        <v>462</v>
      </c>
      <c r="C211" s="52" t="s">
        <v>463</v>
      </c>
      <c r="D211" s="244">
        <v>6590</v>
      </c>
      <c r="E211" s="244">
        <v>6876.05</v>
      </c>
      <c r="F211" s="54">
        <f t="shared" si="31"/>
        <v>104.34066767830046</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50</v>
      </c>
      <c r="E213" s="244">
        <v>26.8</v>
      </c>
      <c r="F213" s="54">
        <f t="shared" si="31"/>
        <v>53.6</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3850</v>
      </c>
      <c r="E252" s="53">
        <f t="shared" si="63"/>
        <v>0</v>
      </c>
      <c r="F252" s="54">
        <f t="shared" ref="F252:F258" si="64">IF(D252&lt;&gt;0,IF(E252/D252&gt;=100,"&gt;&gt;100",E252/D252*100),"-")</f>
        <v>0</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3850</v>
      </c>
      <c r="E259" s="53">
        <f t="shared" si="66"/>
        <v>0</v>
      </c>
      <c r="F259" s="54">
        <f t="shared" ref="F259:F262" si="67">IF(D259&lt;&gt;0,IF(E259/D259&gt;=100,"&gt;&gt;100",E259/D259*100),"-")</f>
        <v>0</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3850</v>
      </c>
      <c r="E261" s="244"/>
      <c r="F261" s="54">
        <f t="shared" si="67"/>
        <v>0</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12381342</v>
      </c>
      <c r="E289" s="53">
        <f t="shared" si="79"/>
        <v>13173764.34</v>
      </c>
      <c r="F289" s="54">
        <f t="shared" si="76"/>
        <v>106.4001328773569</v>
      </c>
    </row>
    <row r="290" spans="1:6" ht="12.75" customHeight="1" x14ac:dyDescent="0.2">
      <c r="A290" s="55" t="s">
        <v>605</v>
      </c>
      <c r="B290" s="87" t="s">
        <v>616</v>
      </c>
      <c r="C290" s="52" t="s">
        <v>617</v>
      </c>
      <c r="D290" s="53">
        <f>IF(D6&gt;=D289,D6-D289,0)</f>
        <v>424685</v>
      </c>
      <c r="E290" s="53">
        <f>IF(E6&gt;=E289,E6-E289,0)</f>
        <v>667920.31000000052</v>
      </c>
      <c r="F290" s="54">
        <f t="shared" si="76"/>
        <v>157.27428800169548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152355</v>
      </c>
      <c r="E292" s="244">
        <v>0</v>
      </c>
      <c r="F292" s="54">
        <f t="shared" si="76"/>
        <v>0</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3086</v>
      </c>
      <c r="E294" s="244">
        <v>4911.71</v>
      </c>
      <c r="F294" s="54">
        <f t="shared" si="76"/>
        <v>159.1610499027868</v>
      </c>
    </row>
    <row r="295" spans="1:6" ht="24" x14ac:dyDescent="0.2">
      <c r="A295" s="55">
        <v>9661</v>
      </c>
      <c r="B295" s="87" t="s">
        <v>626</v>
      </c>
      <c r="C295" s="52" t="s">
        <v>627</v>
      </c>
      <c r="D295" s="244">
        <v>3086</v>
      </c>
      <c r="E295" s="244">
        <v>4911.71</v>
      </c>
      <c r="F295" s="54">
        <f t="shared" si="76"/>
        <v>159.1610499027868</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428237</v>
      </c>
      <c r="E350" s="53">
        <f t="shared" si="95"/>
        <v>495930.77</v>
      </c>
      <c r="F350" s="54">
        <f t="shared" si="81"/>
        <v>115.80754815674499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428237</v>
      </c>
      <c r="E363" s="53">
        <f t="shared" si="99"/>
        <v>495930.77</v>
      </c>
      <c r="F363" s="54">
        <f t="shared" si="81"/>
        <v>115.80754815674499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3566</v>
      </c>
      <c r="E369" s="53">
        <f t="shared" si="101"/>
        <v>155962.35</v>
      </c>
      <c r="F369" s="54">
        <f t="shared" si="81"/>
        <v>4373.5936623667976</v>
      </c>
    </row>
    <row r="370" spans="1:6" ht="12.75" customHeight="1" x14ac:dyDescent="0.2">
      <c r="A370" s="55">
        <v>4221</v>
      </c>
      <c r="B370" s="87" t="s">
        <v>671</v>
      </c>
      <c r="C370" s="52" t="s">
        <v>763</v>
      </c>
      <c r="D370" s="244"/>
      <c r="E370" s="244">
        <v>8759</v>
      </c>
      <c r="F370" s="54" t="str">
        <f t="shared" si="81"/>
        <v>-</v>
      </c>
    </row>
    <row r="371" spans="1:6" ht="12.75" customHeight="1" x14ac:dyDescent="0.2">
      <c r="A371" s="55">
        <v>4222</v>
      </c>
      <c r="B371" s="87" t="s">
        <v>764</v>
      </c>
      <c r="C371" s="52" t="s">
        <v>765</v>
      </c>
      <c r="D371" s="244"/>
      <c r="E371" s="244">
        <v>147203.35</v>
      </c>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3566</v>
      </c>
      <c r="E375" s="244"/>
      <c r="F375" s="54">
        <f t="shared" si="81"/>
        <v>0</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424671</v>
      </c>
      <c r="E383" s="53">
        <f t="shared" si="103"/>
        <v>339968.42</v>
      </c>
      <c r="F383" s="54">
        <f t="shared" si="81"/>
        <v>80.054541044714611</v>
      </c>
    </row>
    <row r="384" spans="1:6" ht="12.75" customHeight="1" x14ac:dyDescent="0.2">
      <c r="A384" s="55">
        <v>4241</v>
      </c>
      <c r="B384" s="87" t="s">
        <v>780</v>
      </c>
      <c r="C384" s="52" t="s">
        <v>781</v>
      </c>
      <c r="D384" s="244">
        <v>424671</v>
      </c>
      <c r="E384" s="244">
        <v>339968.42</v>
      </c>
      <c r="F384" s="54">
        <f t="shared" si="81"/>
        <v>80.054541044714611</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428237</v>
      </c>
      <c r="E408" s="53">
        <f t="shared" si="111"/>
        <v>495930.77</v>
      </c>
      <c r="F408" s="54">
        <f t="shared" si="81"/>
        <v>115.80754815674499</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0</v>
      </c>
      <c r="E410" s="244">
        <v>0</v>
      </c>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12806027</v>
      </c>
      <c r="E412" s="53">
        <f>E6+E298</f>
        <v>13841684.65</v>
      </c>
      <c r="F412" s="54">
        <f t="shared" si="81"/>
        <v>108.08726742493984</v>
      </c>
    </row>
    <row r="413" spans="1:6" ht="12.75" customHeight="1" x14ac:dyDescent="0.2">
      <c r="A413" s="55" t="s">
        <v>605</v>
      </c>
      <c r="B413" s="87" t="s">
        <v>828</v>
      </c>
      <c r="C413" s="52" t="s">
        <v>829</v>
      </c>
      <c r="D413" s="53">
        <f t="shared" ref="D413:E413" si="112">D289+D350</f>
        <v>12809579</v>
      </c>
      <c r="E413" s="53">
        <f t="shared" si="112"/>
        <v>13669695.109999999</v>
      </c>
      <c r="F413" s="54">
        <f t="shared" si="81"/>
        <v>106.71463215145478</v>
      </c>
    </row>
    <row r="414" spans="1:6" ht="12.75" customHeight="1" x14ac:dyDescent="0.2">
      <c r="A414" s="55" t="s">
        <v>605</v>
      </c>
      <c r="B414" s="87" t="s">
        <v>830</v>
      </c>
      <c r="C414" s="52" t="s">
        <v>831</v>
      </c>
      <c r="D414" s="53">
        <f t="shared" ref="D414:E414" si="113">IF(D412&gt;=D413,D412-D413,0)</f>
        <v>0</v>
      </c>
      <c r="E414" s="53">
        <f t="shared" si="113"/>
        <v>171989.54000000097</v>
      </c>
      <c r="F414" s="54" t="str">
        <f t="shared" si="81"/>
        <v>-</v>
      </c>
    </row>
    <row r="415" spans="1:6" ht="12.75" customHeight="1" x14ac:dyDescent="0.2">
      <c r="A415" s="55" t="s">
        <v>605</v>
      </c>
      <c r="B415" s="87" t="s">
        <v>832</v>
      </c>
      <c r="C415" s="52" t="s">
        <v>833</v>
      </c>
      <c r="D415" s="53">
        <f t="shared" ref="D415:E415" si="114">IF(D413&gt;=D412,D413-D412,0)</f>
        <v>3552</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152355</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3086</v>
      </c>
      <c r="E418" s="64">
        <f t="shared" si="117"/>
        <v>4911.71</v>
      </c>
      <c r="F418" s="59">
        <f t="shared" si="81"/>
        <v>159.1610499027868</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12806027</v>
      </c>
      <c r="E639" s="53">
        <f t="shared" si="180"/>
        <v>13841684.65</v>
      </c>
      <c r="F639" s="54">
        <f t="shared" si="119"/>
        <v>108.08726742493984</v>
      </c>
    </row>
    <row r="640" spans="1:6" ht="12.75" customHeight="1" x14ac:dyDescent="0.2">
      <c r="A640" s="55" t="s">
        <v>605</v>
      </c>
      <c r="B640" s="87" t="s">
        <v>1274</v>
      </c>
      <c r="C640" s="52" t="s">
        <v>1275</v>
      </c>
      <c r="D640" s="53">
        <f t="shared" ref="D640:E640" si="181">D413+D528</f>
        <v>12809579</v>
      </c>
      <c r="E640" s="53">
        <f t="shared" si="181"/>
        <v>13669695.109999999</v>
      </c>
      <c r="F640" s="54">
        <f t="shared" si="119"/>
        <v>106.71463215145478</v>
      </c>
    </row>
    <row r="641" spans="1:6" ht="12.75" customHeight="1" x14ac:dyDescent="0.2">
      <c r="A641" s="55" t="s">
        <v>605</v>
      </c>
      <c r="B641" s="87" t="s">
        <v>1276</v>
      </c>
      <c r="C641" s="52" t="s">
        <v>1277</v>
      </c>
      <c r="D641" s="53">
        <f t="shared" ref="D641:E641" si="182">IF(D639&gt;=D640,D639-D640,0)</f>
        <v>0</v>
      </c>
      <c r="E641" s="53">
        <f t="shared" si="182"/>
        <v>171989.54000000097</v>
      </c>
      <c r="F641" s="54" t="str">
        <f t="shared" si="119"/>
        <v>-</v>
      </c>
    </row>
    <row r="642" spans="1:6" ht="12.75" customHeight="1" x14ac:dyDescent="0.2">
      <c r="A642" s="55" t="s">
        <v>605</v>
      </c>
      <c r="B642" s="87" t="s">
        <v>1278</v>
      </c>
      <c r="C642" s="52" t="s">
        <v>1279</v>
      </c>
      <c r="D642" s="53">
        <f t="shared" ref="D642:E642" si="183">IF(D640&gt;=D639,D640-D639,0)</f>
        <v>3552</v>
      </c>
      <c r="E642" s="53">
        <f t="shared" si="183"/>
        <v>0</v>
      </c>
      <c r="F642" s="54">
        <f t="shared" si="119"/>
        <v>0</v>
      </c>
    </row>
    <row r="643" spans="1:6" ht="24" x14ac:dyDescent="0.2">
      <c r="A643" s="62" t="s">
        <v>1280</v>
      </c>
      <c r="B643" s="87" t="s">
        <v>1281</v>
      </c>
      <c r="C643" s="63" t="s">
        <v>1280</v>
      </c>
      <c r="D643" s="53">
        <f t="shared" ref="D643:E643" si="184">IF(D416-D417+D637-D638&gt;=0,D416-D417+D637-D638,0)</f>
        <v>152355</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148803</v>
      </c>
      <c r="E645" s="53">
        <f t="shared" si="186"/>
        <v>171989.54000000097</v>
      </c>
      <c r="F645" s="54">
        <f t="shared" si="119"/>
        <v>115.58203799654643</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916299</v>
      </c>
      <c r="E647" s="245">
        <v>1071820.01</v>
      </c>
      <c r="F647" s="59">
        <f t="shared" si="119"/>
        <v>116.97273597373783</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76822</v>
      </c>
      <c r="E649" s="244">
        <v>87455.13</v>
      </c>
      <c r="F649" s="54">
        <f t="shared" ref="F649:F724" si="188">IF(D649&lt;&gt;0,IF(E649/D649&gt;=100,"&gt;&gt;100",E649/D649*100),"-")</f>
        <v>113.84125641092395</v>
      </c>
    </row>
    <row r="650" spans="1:6" ht="12.75" customHeight="1" x14ac:dyDescent="0.2">
      <c r="A650" s="55" t="s">
        <v>1293</v>
      </c>
      <c r="B650" s="87" t="s">
        <v>1294</v>
      </c>
      <c r="C650" s="52" t="s">
        <v>1293</v>
      </c>
      <c r="D650" s="244">
        <v>2580325</v>
      </c>
      <c r="E650" s="244">
        <v>3282408.91</v>
      </c>
      <c r="F650" s="54">
        <f t="shared" si="188"/>
        <v>127.20912714483642</v>
      </c>
    </row>
    <row r="651" spans="1:6" ht="12.75" customHeight="1" x14ac:dyDescent="0.2">
      <c r="A651" s="55" t="s">
        <v>1295</v>
      </c>
      <c r="B651" s="87" t="s">
        <v>1296</v>
      </c>
      <c r="C651" s="52" t="s">
        <v>1295</v>
      </c>
      <c r="D651" s="244">
        <v>2569692</v>
      </c>
      <c r="E651" s="244">
        <v>3034842.42</v>
      </c>
      <c r="F651" s="54">
        <f t="shared" si="188"/>
        <v>118.10140748385409</v>
      </c>
    </row>
    <row r="652" spans="1:6" ht="24" x14ac:dyDescent="0.2">
      <c r="A652" s="55">
        <v>11</v>
      </c>
      <c r="B652" s="87" t="s">
        <v>1297</v>
      </c>
      <c r="C652" s="52" t="s">
        <v>1298</v>
      </c>
      <c r="D652" s="53">
        <f t="shared" ref="D652:E652" si="189">+D649+D650-D651</f>
        <v>87455</v>
      </c>
      <c r="E652" s="53">
        <f t="shared" si="189"/>
        <v>335021.62000000011</v>
      </c>
      <c r="F652" s="54">
        <f t="shared" si="188"/>
        <v>383.07886341547095</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83</v>
      </c>
      <c r="E654" s="266">
        <v>83</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83</v>
      </c>
      <c r="E656" s="266">
        <v>83</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10866954</v>
      </c>
      <c r="E675" s="244">
        <v>11311748.32</v>
      </c>
      <c r="F675" s="54">
        <f t="shared" si="188"/>
        <v>104.09309103544564</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427049</v>
      </c>
      <c r="E710" s="244">
        <v>469122.36</v>
      </c>
      <c r="F710" s="54">
        <f t="shared" si="188"/>
        <v>109.85211533102759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13500</v>
      </c>
      <c r="F716" s="54" t="str">
        <f t="shared" si="188"/>
        <v>-</v>
      </c>
    </row>
    <row r="717" spans="1:6" ht="12.75" customHeight="1" x14ac:dyDescent="0.2">
      <c r="A717" s="55">
        <v>31215</v>
      </c>
      <c r="B717" s="87" t="s">
        <v>1410</v>
      </c>
      <c r="C717" s="52" t="s">
        <v>1411</v>
      </c>
      <c r="D717" s="244">
        <v>4533</v>
      </c>
      <c r="E717" s="244"/>
      <c r="F717" s="54">
        <f t="shared" si="188"/>
        <v>0</v>
      </c>
    </row>
    <row r="718" spans="1:6" ht="12.75" customHeight="1" x14ac:dyDescent="0.2">
      <c r="A718" s="55">
        <v>32121</v>
      </c>
      <c r="B718" s="87" t="s">
        <v>1412</v>
      </c>
      <c r="C718" s="52" t="s">
        <v>1413</v>
      </c>
      <c r="D718" s="244">
        <v>308022</v>
      </c>
      <c r="E718" s="244">
        <v>355421.11</v>
      </c>
      <c r="F718" s="54">
        <f t="shared" si="188"/>
        <v>115.38822226983787</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7647</v>
      </c>
      <c r="E720" s="244">
        <v>50331.53</v>
      </c>
      <c r="F720" s="54">
        <f t="shared" si="188"/>
        <v>658.18660912776249</v>
      </c>
    </row>
    <row r="721" spans="1:6" ht="12.75" customHeight="1" x14ac:dyDescent="0.2">
      <c r="A721" s="55" t="s">
        <v>1418</v>
      </c>
      <c r="B721" s="87" t="s">
        <v>1419</v>
      </c>
      <c r="C721" s="52" t="s">
        <v>1418</v>
      </c>
      <c r="D721" s="244">
        <v>3252</v>
      </c>
      <c r="E721" s="244">
        <v>1697.5</v>
      </c>
      <c r="F721" s="54">
        <f t="shared" si="188"/>
        <v>52.198646986469868</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v>29377.200000000001</v>
      </c>
      <c r="F724" s="54" t="str">
        <f t="shared" si="188"/>
        <v>-</v>
      </c>
    </row>
    <row r="725" spans="1:6" ht="12.75" customHeight="1" x14ac:dyDescent="0.2">
      <c r="A725" s="55">
        <v>32911</v>
      </c>
      <c r="B725" s="87" t="s">
        <v>1426</v>
      </c>
      <c r="C725" s="52" t="s">
        <v>1427</v>
      </c>
      <c r="D725" s="244">
        <v>18622</v>
      </c>
      <c r="E725" s="244">
        <v>16724.27</v>
      </c>
      <c r="F725" s="54">
        <f t="shared" ref="F725:F979" si="190">IF(D725&lt;&gt;0,IF(E725/D725&gt;=100,"&gt;&gt;100",E725/D725*100),"-")</f>
        <v>89.80920416711416</v>
      </c>
    </row>
    <row r="726" spans="1:6" ht="12.75" customHeight="1" x14ac:dyDescent="0.2">
      <c r="A726" s="55" t="s">
        <v>1428</v>
      </c>
      <c r="B726" s="87" t="s">
        <v>1429</v>
      </c>
      <c r="C726" s="52" t="s">
        <v>1428</v>
      </c>
      <c r="D726" s="244">
        <v>60</v>
      </c>
      <c r="E726" s="244">
        <v>15900</v>
      </c>
      <c r="F726" s="54" t="str">
        <f t="shared" si="190"/>
        <v>&gt;&gt;100</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3850</v>
      </c>
      <c r="E828" s="244"/>
      <c r="F828" s="54">
        <f t="shared" si="190"/>
        <v>0</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67" zoomScale="120" zoomScaleNormal="120" workbookViewId="0">
      <selection activeCell="E86" sqref="E8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22275039</v>
      </c>
      <c r="E6" s="231">
        <f t="shared" si="0"/>
        <v>21886419.07</v>
      </c>
      <c r="F6" s="232">
        <f t="shared" ref="F6:F260" si="1">IF(D6&gt;0,IF(E6/D6&gt;=100,"&gt;&gt;100",E6/D6*100),"-")</f>
        <v>98.25535690420115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21150377</v>
      </c>
      <c r="E7" s="106">
        <f t="shared" si="2"/>
        <v>20337203.510000002</v>
      </c>
      <c r="F7" s="95">
        <f t="shared" si="1"/>
        <v>96.155276617527917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21150377</v>
      </c>
      <c r="E12" s="106">
        <f t="shared" si="3"/>
        <v>20337203.510000002</v>
      </c>
      <c r="F12" s="95">
        <f t="shared" si="1"/>
        <v>96.155276617527917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19077983</v>
      </c>
      <c r="E13" s="106">
        <f t="shared" si="4"/>
        <v>18506589.59</v>
      </c>
      <c r="F13" s="95">
        <f t="shared" si="1"/>
        <v>97.004959014797322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22819004</v>
      </c>
      <c r="E15" s="249">
        <v>22613059.899999999</v>
      </c>
      <c r="F15" s="95">
        <f t="shared" si="1"/>
        <v>99.097488654631888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3741021</v>
      </c>
      <c r="E18" s="249">
        <v>4106470.31</v>
      </c>
      <c r="F18" s="95">
        <f t="shared" si="1"/>
        <v>109.76870512087476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1090966</v>
      </c>
      <c r="E19" s="106">
        <f t="shared" si="5"/>
        <v>444260.81999999983</v>
      </c>
      <c r="F19" s="95">
        <f t="shared" si="1"/>
        <v>40.721784180258581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3171429</v>
      </c>
      <c r="E20" s="249">
        <v>3086713.02</v>
      </c>
      <c r="F20" s="95">
        <f t="shared" si="1"/>
        <v>97.328775766381654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0</v>
      </c>
      <c r="E25" s="249">
        <v>2958.65</v>
      </c>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5589</v>
      </c>
      <c r="E26" s="249">
        <v>5588.75</v>
      </c>
      <c r="F26" s="95">
        <f t="shared" si="1"/>
        <v>99.995526927894076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2086052</v>
      </c>
      <c r="E28" s="249">
        <v>2650999.6</v>
      </c>
      <c r="F28" s="95">
        <f t="shared" si="1"/>
        <v>127.08214368577582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981428</v>
      </c>
      <c r="E35" s="106">
        <f t="shared" si="7"/>
        <v>1386353.1</v>
      </c>
      <c r="F35" s="95">
        <f t="shared" si="1"/>
        <v>141.25876783625492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981428</v>
      </c>
      <c r="E36" s="249">
        <v>1386353.1</v>
      </c>
      <c r="F36" s="95">
        <f t="shared" si="1"/>
        <v>141.25876783625492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1124662</v>
      </c>
      <c r="E68" s="106">
        <f t="shared" si="13"/>
        <v>1549215.56</v>
      </c>
      <c r="F68" s="95">
        <f t="shared" si="1"/>
        <v>137.74943583049841</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87455</v>
      </c>
      <c r="E69" s="106">
        <f t="shared" si="14"/>
        <v>335021.62</v>
      </c>
      <c r="F69" s="95">
        <f t="shared" si="1"/>
        <v>383.07886341547078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87455</v>
      </c>
      <c r="E70" s="106">
        <f t="shared" si="15"/>
        <v>335021.62</v>
      </c>
      <c r="F70" s="95">
        <f t="shared" si="1"/>
        <v>383.07886341547078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87455</v>
      </c>
      <c r="E72" s="249">
        <v>335021.62</v>
      </c>
      <c r="F72" s="95">
        <f t="shared" si="1"/>
        <v>383.07886341547078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117822</v>
      </c>
      <c r="E78" s="106">
        <f>E79+SUM(E82:E84)-E85+E86</f>
        <v>142373.93</v>
      </c>
      <c r="F78" s="95">
        <f t="shared" si="1"/>
        <v>120.838154164757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117822</v>
      </c>
      <c r="E86" s="249">
        <v>142373.93</v>
      </c>
      <c r="F86" s="95">
        <f t="shared" si="1"/>
        <v>120.838154164757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3086</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3086</v>
      </c>
      <c r="E160" s="249">
        <v>0</v>
      </c>
      <c r="F160" s="95">
        <f t="shared" si="1"/>
        <v>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916299</v>
      </c>
      <c r="E170" s="106">
        <f t="shared" si="29"/>
        <v>1071820.01</v>
      </c>
      <c r="F170" s="95">
        <f t="shared" si="1"/>
        <v>116.97273597373783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v>916299</v>
      </c>
      <c r="E171" s="249">
        <v>1071820.01</v>
      </c>
      <c r="F171" s="95">
        <f t="shared" si="1"/>
        <v>116.97273597373783</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22275039</v>
      </c>
      <c r="E175" s="106">
        <f t="shared" si="30"/>
        <v>21886419.07</v>
      </c>
      <c r="F175" s="95">
        <f t="shared" si="1"/>
        <v>98.25535690420115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1091224</v>
      </c>
      <c r="E176" s="106">
        <f t="shared" si="31"/>
        <v>1377956.6300000001</v>
      </c>
      <c r="F176" s="95">
        <f t="shared" si="1"/>
        <v>126.27623934224322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1059156</v>
      </c>
      <c r="E177" s="106">
        <f t="shared" si="32"/>
        <v>1374922.77</v>
      </c>
      <c r="F177" s="95">
        <f t="shared" si="1"/>
        <v>129.8130558671244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903935</v>
      </c>
      <c r="E178" s="249">
        <v>1194164.46</v>
      </c>
      <c r="F178" s="95">
        <f t="shared" si="1"/>
        <v>132.1073373638591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78320</v>
      </c>
      <c r="E179" s="249">
        <v>70976</v>
      </c>
      <c r="F179" s="95">
        <f t="shared" si="1"/>
        <v>90.623084780388155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712</v>
      </c>
      <c r="E180" s="106">
        <f t="shared" si="33"/>
        <v>730.61</v>
      </c>
      <c r="F180" s="95">
        <f t="shared" si="1"/>
        <v>102.61376404494382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712</v>
      </c>
      <c r="E183" s="249">
        <v>730.61</v>
      </c>
      <c r="F183" s="95">
        <f t="shared" si="1"/>
        <v>102.61376404494382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76189</v>
      </c>
      <c r="E188" s="249">
        <v>109051.7</v>
      </c>
      <c r="F188" s="95">
        <f t="shared" si="1"/>
        <v>143.13312945438318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32068</v>
      </c>
      <c r="E189" s="249">
        <v>3033.86</v>
      </c>
      <c r="F189" s="95">
        <f t="shared" si="1"/>
        <v>9.4607084944492943</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21183815</v>
      </c>
      <c r="E237" s="106">
        <f t="shared" si="41"/>
        <v>20508462.440000001</v>
      </c>
      <c r="F237" s="95">
        <f t="shared" si="1"/>
        <v>96.811940814248999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21031926</v>
      </c>
      <c r="E238" s="106">
        <f t="shared" si="42"/>
        <v>20331561.190000001</v>
      </c>
      <c r="F238" s="95">
        <f t="shared" si="1"/>
        <v>96.669992039720952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21031926</v>
      </c>
      <c r="E239" s="106">
        <f t="shared" si="43"/>
        <v>20331561.190000001</v>
      </c>
      <c r="F239" s="95">
        <f t="shared" si="1"/>
        <v>96.669992039720952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20992531</v>
      </c>
      <c r="E240" s="249">
        <v>20278702.98</v>
      </c>
      <c r="F240" s="95">
        <f t="shared" si="1"/>
        <v>96.599609546843112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39395</v>
      </c>
      <c r="E241" s="249">
        <v>52858.21</v>
      </c>
      <c r="F241" s="95">
        <f t="shared" si="1"/>
        <v>134.1749206752126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148803</v>
      </c>
      <c r="E245" s="106">
        <f t="shared" si="45"/>
        <v>171989.54</v>
      </c>
      <c r="F245" s="95">
        <f t="shared" si="1"/>
        <v>115.58203799654578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148803</v>
      </c>
      <c r="E246" s="106">
        <f t="shared" si="46"/>
        <v>171989.54</v>
      </c>
      <c r="F246" s="95">
        <f t="shared" si="1"/>
        <v>115.58203799654578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0</v>
      </c>
      <c r="E247" s="249">
        <v>0</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v>148803</v>
      </c>
      <c r="E249" s="249">
        <v>171989.54</v>
      </c>
      <c r="F249" s="95">
        <f t="shared" si="1"/>
        <v>115.58203799654578</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c r="E255" s="249">
        <v>4911.71</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v>3086</v>
      </c>
      <c r="E256" s="249"/>
      <c r="F256" s="95">
        <f t="shared" si="1"/>
        <v>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452400</v>
      </c>
      <c r="E259" s="106">
        <f t="shared" si="49"/>
        <v>452400</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452400</v>
      </c>
      <c r="E260" s="250">
        <v>452400</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3086</v>
      </c>
      <c r="E264" s="249"/>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64916</v>
      </c>
      <c r="E268" s="249">
        <v>89467.95</v>
      </c>
      <c r="F268" s="95">
        <f t="shared" si="50"/>
        <v>137.82110727709656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1059156</v>
      </c>
      <c r="E288" s="249">
        <v>1374922.77</v>
      </c>
      <c r="F288" s="95">
        <f t="shared" si="50"/>
        <v>129.8130558671244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v>32068</v>
      </c>
      <c r="E290" s="249">
        <v>3033.86</v>
      </c>
      <c r="F290" s="95">
        <f t="shared" si="50"/>
        <v>9.4607084944492943</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68168</v>
      </c>
      <c r="E298" s="249">
        <v>68606.070000000007</v>
      </c>
      <c r="F298" s="95">
        <f t="shared" si="50"/>
        <v>100.64263290693583</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v>16037.5</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8021</v>
      </c>
      <c r="E302" s="249">
        <v>24408.13</v>
      </c>
      <c r="F302" s="95">
        <f t="shared" si="50"/>
        <v>304.30283007106345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12809579</v>
      </c>
      <c r="E114" s="83">
        <f t="shared" si="22"/>
        <v>13669695.109999999</v>
      </c>
      <c r="F114" s="65">
        <f t="shared" si="1"/>
        <v>106.71463215145478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12391497</v>
      </c>
      <c r="E115" s="83">
        <f t="shared" si="23"/>
        <v>13173764.34</v>
      </c>
      <c r="F115" s="65">
        <f t="shared" si="1"/>
        <v>106.31293652413424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12391497</v>
      </c>
      <c r="E117" s="251">
        <v>13173764.34</v>
      </c>
      <c r="F117" s="65">
        <f t="shared" si="1"/>
        <v>106.31293652413424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418082</v>
      </c>
      <c r="E126" s="251">
        <v>495930.77</v>
      </c>
      <c r="F126" s="65">
        <f t="shared" si="1"/>
        <v>118.62045483900287</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12809579</v>
      </c>
      <c r="E141" s="108">
        <f t="shared" si="28"/>
        <v>13669695.109999999</v>
      </c>
      <c r="F141" s="84">
        <f t="shared" si="1"/>
        <v>106.71463215145478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114</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114</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114</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v>114</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B101" sqref="B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1091224</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11680310</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11680310</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11680310</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11393577.369999999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11393577.369999999</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11393577.369999999</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1377956.6300000008</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1377956.63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1377956.63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15180</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0</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8"/>
      <c r="D2" s="4"/>
      <c r="E2" s="4"/>
      <c r="F2" s="4"/>
      <c r="G2" s="4"/>
      <c r="H2" s="4"/>
      <c r="I2" s="4"/>
      <c r="J2" s="4"/>
      <c r="K2" s="4"/>
      <c r="L2" s="4"/>
      <c r="M2" s="4"/>
      <c r="N2" s="4"/>
      <c r="O2" s="4"/>
      <c r="P2" s="4"/>
      <c r="Q2" s="4"/>
    </row>
    <row r="3" spans="1:17" ht="18.75" customHeight="1" x14ac:dyDescent="0.2">
      <c r="A3" s="42" t="s">
        <v>3299</v>
      </c>
      <c r="B3" s="382"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7" t="s">
        <v>3381</v>
      </c>
      <c r="C46" s="378"/>
      <c r="D46" s="41"/>
      <c r="E46" s="4"/>
      <c r="F46" s="4"/>
      <c r="G46" s="4"/>
      <c r="H46" s="4"/>
      <c r="I46" s="4"/>
      <c r="J46" s="4"/>
      <c r="K46" s="4"/>
      <c r="L46" s="4"/>
      <c r="M46" s="4"/>
      <c r="N46" s="4"/>
      <c r="O46" s="4"/>
      <c r="P46" s="4"/>
      <c r="Q46" s="4"/>
    </row>
    <row r="47" spans="1:17" ht="66" hidden="1" customHeight="1" x14ac:dyDescent="0.2">
      <c r="A47" s="48" t="s">
        <v>3382</v>
      </c>
      <c r="B47" s="388" t="s">
        <v>3383</v>
      </c>
      <c r="C47" s="388"/>
      <c r="D47" s="4"/>
      <c r="E47" s="4"/>
      <c r="F47" s="4"/>
      <c r="G47" s="4"/>
      <c r="H47" s="4"/>
      <c r="I47" s="4"/>
      <c r="J47" s="4"/>
      <c r="K47" s="4"/>
      <c r="L47" s="4"/>
      <c r="M47" s="4"/>
      <c r="N47" s="4"/>
      <c r="O47" s="4"/>
      <c r="P47" s="4"/>
      <c r="Q47" s="4"/>
    </row>
    <row r="48" spans="1:17" ht="123.75" customHeight="1" x14ac:dyDescent="0.2">
      <c r="A48" s="271" t="s">
        <v>3384</v>
      </c>
      <c r="B48" s="386" t="s">
        <v>3385</v>
      </c>
      <c r="C48" s="385"/>
      <c r="D48" s="4"/>
      <c r="E48" s="4"/>
      <c r="F48" s="4"/>
      <c r="G48" s="4"/>
      <c r="H48" s="4"/>
      <c r="I48" s="4"/>
      <c r="J48" s="4"/>
      <c r="K48" s="4"/>
      <c r="L48" s="4"/>
      <c r="M48" s="4"/>
      <c r="N48" s="4"/>
      <c r="O48" s="4"/>
      <c r="P48" s="4"/>
      <c r="Q48" s="4"/>
    </row>
    <row r="49" spans="1:17" ht="34.5" customHeight="1" x14ac:dyDescent="0.2">
      <c r="A49" s="271" t="s">
        <v>3386</v>
      </c>
      <c r="B49" s="384" t="s">
        <v>3387</v>
      </c>
      <c r="C49" s="385"/>
      <c r="D49" s="4"/>
      <c r="E49" s="4"/>
      <c r="F49" s="4"/>
      <c r="G49" s="4"/>
      <c r="H49" s="4"/>
      <c r="I49" s="4"/>
      <c r="J49" s="4"/>
      <c r="K49" s="4"/>
      <c r="L49" s="4"/>
      <c r="M49" s="4"/>
      <c r="N49" s="4"/>
      <c r="O49" s="4"/>
      <c r="P49" s="4"/>
      <c r="Q49" s="4"/>
    </row>
    <row r="50" spans="1:17" ht="34.5" customHeight="1" x14ac:dyDescent="0.2">
      <c r="A50" s="271" t="s">
        <v>3388</v>
      </c>
      <c r="B50" s="384" t="s">
        <v>3389</v>
      </c>
      <c r="C50" s="385"/>
      <c r="D50" s="4"/>
      <c r="E50" s="4"/>
      <c r="F50" s="4"/>
      <c r="G50" s="4"/>
      <c r="H50" s="4"/>
      <c r="I50" s="4"/>
      <c r="J50" s="4"/>
      <c r="K50" s="4"/>
      <c r="L50" s="4"/>
      <c r="M50" s="4"/>
      <c r="N50" s="4"/>
      <c r="O50" s="4"/>
      <c r="P50" s="4"/>
      <c r="Q50" s="4"/>
    </row>
    <row r="51" spans="1:17" ht="31.5" customHeight="1" x14ac:dyDescent="0.2">
      <c r="A51" s="313" t="s">
        <v>3390</v>
      </c>
      <c r="B51" s="383"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2023-02-06T09:36:12Z</cp:lastPrinted>
  <dcterms:created xsi:type="dcterms:W3CDTF">2022-04-01T05:14:30Z</dcterms:created>
  <dcterms:modified xsi:type="dcterms:W3CDTF">2023-02-06T13:27:55Z</dcterms:modified>
</cp:coreProperties>
</file>